
<file path=[Content_Types].xml><?xml version="1.0" encoding="utf-8"?>
<Types xmlns="http://schemas.openxmlformats.org/package/2006/content-types">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xl/drawings/drawing2.xml" ContentType="application/vnd.openxmlformats-officedocument.drawing+xml"/>
  <Default Extension="jpeg" ContentType="image/jpe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charts/chart1.xml" ContentType="application/vnd.openxmlformats-officedocument.drawingml.char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drawings/drawing1.xml" ContentType="application/vnd.openxmlformats-officedocument.drawing+xml"/>
  <Override PartName="/xl/charts/chart2.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9680" yWindow="640" windowWidth="14160" windowHeight="16740" tabRatio="500" activeTab="3"/>
  </bookViews>
  <sheets>
    <sheet name="Sheet1" sheetId="1" r:id="rId1"/>
    <sheet name="Sheet2" sheetId="2" r:id="rId2"/>
    <sheet name="R" sheetId="3" r:id="rId3"/>
    <sheet name="pvalues" sheetId="4" r:id="rId4"/>
  </sheets>
  <definedNames>
    <definedName name="_xlnm.Print_Area" localSheetId="3">pvalues!$A$1:$E$5</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127" i="1"/>
  <c r="J127"/>
  <c r="H127"/>
  <c r="I125"/>
  <c r="J125"/>
  <c r="H125"/>
  <c r="I122"/>
  <c r="J122"/>
  <c r="H122"/>
  <c r="I119"/>
  <c r="J119"/>
  <c r="H119"/>
  <c r="I116"/>
  <c r="K116"/>
  <c r="J116"/>
  <c r="H116"/>
  <c r="I114"/>
  <c r="J114"/>
  <c r="H114"/>
  <c r="I111"/>
  <c r="J111"/>
  <c r="H111"/>
  <c r="I108"/>
  <c r="J108"/>
  <c r="H108"/>
  <c r="I105"/>
  <c r="J105"/>
  <c r="H105"/>
  <c r="I102"/>
  <c r="J102"/>
  <c r="H102"/>
  <c r="I99"/>
  <c r="J99"/>
  <c r="H99"/>
  <c r="I96"/>
  <c r="J96"/>
  <c r="H96"/>
  <c r="I93"/>
  <c r="K93"/>
  <c r="J93"/>
  <c r="H93"/>
  <c r="I90"/>
  <c r="J90"/>
  <c r="H90"/>
  <c r="I87"/>
  <c r="J87"/>
  <c r="H87"/>
  <c r="I84"/>
  <c r="J84"/>
  <c r="H84"/>
  <c r="I82"/>
  <c r="J82"/>
  <c r="H82"/>
  <c r="I80"/>
  <c r="J80"/>
  <c r="H80"/>
  <c r="I77"/>
  <c r="J77"/>
  <c r="H77"/>
  <c r="I74"/>
  <c r="J74"/>
  <c r="H74"/>
  <c r="I71"/>
  <c r="J71"/>
  <c r="H71"/>
  <c r="I67"/>
  <c r="K67"/>
  <c r="J67"/>
  <c r="H67"/>
  <c r="H64"/>
  <c r="I61"/>
  <c r="J61"/>
  <c r="H61"/>
  <c r="I58"/>
  <c r="J58"/>
  <c r="H58"/>
  <c r="I56"/>
  <c r="J56"/>
  <c r="H56"/>
  <c r="I53"/>
  <c r="J53"/>
  <c r="H53"/>
  <c r="I51"/>
  <c r="J51"/>
  <c r="H51"/>
  <c r="I48"/>
  <c r="J48"/>
  <c r="H48"/>
  <c r="I46"/>
  <c r="J46"/>
  <c r="H46"/>
  <c r="I43"/>
  <c r="J43"/>
  <c r="H43"/>
  <c r="I40"/>
  <c r="H40"/>
  <c r="K40"/>
  <c r="J40"/>
  <c r="I38"/>
  <c r="J38"/>
  <c r="H38"/>
  <c r="I36"/>
  <c r="J36"/>
  <c r="H36"/>
  <c r="I34"/>
  <c r="J34"/>
  <c r="H34"/>
  <c r="I32"/>
  <c r="J32"/>
  <c r="H32"/>
  <c r="H30"/>
  <c r="I28"/>
  <c r="J28"/>
  <c r="H28"/>
  <c r="I25"/>
  <c r="J25"/>
  <c r="H25"/>
  <c r="I23"/>
  <c r="J23"/>
  <c r="H23"/>
  <c r="I20"/>
  <c r="J20"/>
  <c r="H20"/>
  <c r="I18"/>
  <c r="J18"/>
  <c r="H18"/>
  <c r="I16"/>
  <c r="J16"/>
  <c r="H16"/>
  <c r="J14"/>
  <c r="I14"/>
  <c r="H14"/>
  <c r="J11"/>
  <c r="I11"/>
  <c r="H11"/>
  <c r="H8"/>
  <c r="I6"/>
  <c r="J6"/>
  <c r="H6"/>
  <c r="I3"/>
  <c r="H3"/>
  <c r="J3"/>
  <c r="F49" i="2"/>
  <c r="E49"/>
  <c r="F45"/>
  <c r="E45"/>
  <c r="F41"/>
  <c r="E41"/>
  <c r="F37"/>
  <c r="E37"/>
  <c r="F33"/>
  <c r="E33"/>
  <c r="F29"/>
  <c r="E29"/>
  <c r="F25"/>
  <c r="E25"/>
  <c r="F21"/>
  <c r="E21"/>
  <c r="F17"/>
  <c r="E17"/>
  <c r="F13"/>
  <c r="E13"/>
  <c r="F9"/>
  <c r="E9"/>
  <c r="F5"/>
  <c r="E5"/>
</calcChain>
</file>

<file path=xl/sharedStrings.xml><?xml version="1.0" encoding="utf-8"?>
<sst xmlns="http://schemas.openxmlformats.org/spreadsheetml/2006/main" count="402" uniqueCount="74">
  <si>
    <t>Temp</t>
    <phoneticPr fontId="1" type="noConversion"/>
  </si>
  <si>
    <t>Vt +/-</t>
    <phoneticPr fontId="1" type="noConversion"/>
  </si>
  <si>
    <t>+</t>
    <phoneticPr fontId="1" type="noConversion"/>
  </si>
  <si>
    <t>+</t>
    <phoneticPr fontId="1" type="noConversion"/>
  </si>
  <si>
    <t>-</t>
    <phoneticPr fontId="1" type="noConversion"/>
  </si>
  <si>
    <t>-</t>
    <phoneticPr fontId="1" type="noConversion"/>
  </si>
  <si>
    <t>+</t>
    <phoneticPr fontId="1" type="noConversion"/>
  </si>
  <si>
    <t>+</t>
    <phoneticPr fontId="1" type="noConversion"/>
  </si>
  <si>
    <t>+</t>
    <phoneticPr fontId="1" type="noConversion"/>
  </si>
  <si>
    <t>+</t>
    <phoneticPr fontId="1" type="noConversion"/>
  </si>
  <si>
    <t>A</t>
  </si>
  <si>
    <t>B</t>
  </si>
  <si>
    <t>C</t>
  </si>
  <si>
    <t>D</t>
  </si>
  <si>
    <t>E</t>
  </si>
  <si>
    <t>F</t>
  </si>
  <si>
    <t>G</t>
  </si>
  <si>
    <t>H</t>
  </si>
  <si>
    <t>I</t>
  </si>
  <si>
    <t>J</t>
  </si>
  <si>
    <t>K</t>
  </si>
  <si>
    <t>L</t>
  </si>
  <si>
    <t>M</t>
  </si>
  <si>
    <t>N</t>
  </si>
  <si>
    <t>O</t>
  </si>
  <si>
    <t>P</t>
  </si>
  <si>
    <t>Replicate</t>
    <phoneticPr fontId="1" type="noConversion"/>
  </si>
  <si>
    <t>Total Live</t>
    <phoneticPr fontId="1" type="noConversion"/>
  </si>
  <si>
    <t>Total Dead</t>
    <phoneticPr fontId="1" type="noConversion"/>
  </si>
  <si>
    <t>Mortality</t>
    <phoneticPr fontId="1" type="noConversion"/>
  </si>
  <si>
    <t>n</t>
    <phoneticPr fontId="1" type="noConversion"/>
  </si>
  <si>
    <t>Mortality</t>
    <phoneticPr fontId="1" type="noConversion"/>
  </si>
  <si>
    <t>A</t>
    <phoneticPr fontId="1" type="noConversion"/>
  </si>
  <si>
    <t>B</t>
    <phoneticPr fontId="1" type="noConversion"/>
  </si>
  <si>
    <t>C</t>
    <phoneticPr fontId="1" type="noConversion"/>
  </si>
  <si>
    <t>D</t>
    <phoneticPr fontId="1" type="noConversion"/>
  </si>
  <si>
    <t>E</t>
    <phoneticPr fontId="1" type="noConversion"/>
  </si>
  <si>
    <t>F</t>
    <phoneticPr fontId="1" type="noConversion"/>
  </si>
  <si>
    <t>G</t>
    <phoneticPr fontId="1" type="noConversion"/>
  </si>
  <si>
    <t>H</t>
    <phoneticPr fontId="1" type="noConversion"/>
  </si>
  <si>
    <t>I</t>
    <phoneticPr fontId="1" type="noConversion"/>
  </si>
  <si>
    <t>J</t>
    <phoneticPr fontId="1" type="noConversion"/>
  </si>
  <si>
    <t>K</t>
    <phoneticPr fontId="1" type="noConversion"/>
  </si>
  <si>
    <t>L</t>
    <phoneticPr fontId="1" type="noConversion"/>
  </si>
  <si>
    <t>M</t>
    <phoneticPr fontId="1" type="noConversion"/>
  </si>
  <si>
    <t>N</t>
    <phoneticPr fontId="1" type="noConversion"/>
  </si>
  <si>
    <t>O</t>
    <phoneticPr fontId="1" type="noConversion"/>
  </si>
  <si>
    <t>P</t>
    <phoneticPr fontId="1" type="noConversion"/>
  </si>
  <si>
    <t>Treatment</t>
    <phoneticPr fontId="1" type="noConversion"/>
  </si>
  <si>
    <t>25+</t>
    <phoneticPr fontId="1" type="noConversion"/>
  </si>
  <si>
    <t>25-</t>
    <phoneticPr fontId="1" type="noConversion"/>
  </si>
  <si>
    <t>12+</t>
    <phoneticPr fontId="1" type="noConversion"/>
  </si>
  <si>
    <t>25+</t>
    <phoneticPr fontId="1" type="noConversion"/>
  </si>
  <si>
    <t>12-</t>
    <phoneticPr fontId="1" type="noConversion"/>
  </si>
  <si>
    <t>Average</t>
    <phoneticPr fontId="1" type="noConversion"/>
  </si>
  <si>
    <t>StandDev</t>
    <phoneticPr fontId="1" type="noConversion"/>
  </si>
  <si>
    <t>Date</t>
    <phoneticPr fontId="1" type="noConversion"/>
  </si>
  <si>
    <t>Chamber</t>
  </si>
  <si>
    <t>Chamber</t>
    <phoneticPr fontId="1" type="noConversion"/>
  </si>
  <si>
    <t>Alive</t>
    <phoneticPr fontId="1" type="noConversion"/>
  </si>
  <si>
    <t>Dead</t>
    <phoneticPr fontId="1" type="noConversion"/>
  </si>
  <si>
    <t>Day</t>
    <phoneticPr fontId="1" type="noConversion"/>
  </si>
  <si>
    <t>12-</t>
  </si>
  <si>
    <t>12+</t>
  </si>
  <si>
    <t>25-</t>
  </si>
  <si>
    <t>25+</t>
  </si>
  <si>
    <t>12C, No Vt</t>
    <phoneticPr fontId="1" type="noConversion"/>
  </si>
  <si>
    <t>12C, +Vt</t>
    <phoneticPr fontId="1" type="noConversion"/>
  </si>
  <si>
    <t>25C, No Vt</t>
    <phoneticPr fontId="1" type="noConversion"/>
  </si>
  <si>
    <t>25C, +Vt</t>
    <phoneticPr fontId="1" type="noConversion"/>
  </si>
  <si>
    <t>-</t>
    <phoneticPr fontId="1" type="noConversion"/>
  </si>
  <si>
    <t>-</t>
    <phoneticPr fontId="1" type="noConversion"/>
  </si>
  <si>
    <t>ns</t>
    <phoneticPr fontId="1" type="noConversion"/>
  </si>
  <si>
    <t>Treatments</t>
    <phoneticPr fontId="1"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</si>
</sst>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Verdana"/>
    </font>
    <font>
      <sz val="8"/>
      <name val="Verdana"/>
    </font>
    <font>
      <sz val="10"/>
      <color indexed="10"/>
      <name val="Verdana"/>
    </font>
  </fonts>
  <fills count="6">
    <fill>
      <patternFill patternType="none"/>
    </fill>
    <fill>
      <patternFill patternType="gray125"/>
    </fill>
    <fill>
      <patternFill patternType="solid">
        <fgColor indexed="44"/>
        <bgColor indexed="64"/>
      </patternFill>
    </fill>
    <fill>
      <patternFill patternType="solid">
        <fgColor indexed="50"/>
        <bgColor indexed="64"/>
      </patternFill>
    </fill>
    <fill>
      <patternFill patternType="solid">
        <fgColor indexed="51"/>
        <bgColor indexed="64"/>
      </patternFill>
    </fill>
    <fill>
      <patternFill patternType="solid">
        <fgColor indexed="4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18">
    <xf numFmtId="0" fontId="0" fillId="0" borderId="0" xfId="0"/>
    <xf numFmtId="16" fontId="0" fillId="0" borderId="0" xfId="0" applyNumberFormat="1"/>
    <xf numFmtId="16" fontId="0" fillId="2" borderId="0" xfId="0" applyNumberFormat="1" applyFill="1"/>
    <xf numFmtId="0" fontId="0" fillId="2" borderId="0" xfId="0" applyFill="1"/>
    <xf numFmtId="16" fontId="0" fillId="3" borderId="0" xfId="0" applyNumberFormat="1" applyFill="1"/>
    <xf numFmtId="0" fontId="0" fillId="3" borderId="0" xfId="0" applyFill="1"/>
    <xf numFmtId="16" fontId="0" fillId="4" borderId="0" xfId="0" applyNumberFormat="1" applyFill="1"/>
    <xf numFmtId="0" fontId="0" fillId="4" borderId="0" xfId="0" applyFill="1"/>
    <xf numFmtId="0" fontId="0" fillId="5" borderId="0" xfId="0" applyFill="1"/>
    <xf numFmtId="0" fontId="0" fillId="0" borderId="1" xfId="0" applyBorder="1" applyAlignment="1">
      <alignment horizontal="center"/>
    </xf>
    <xf numFmtId="0" fontId="2" fillId="0" borderId="1" xfId="0" applyFont="1" applyBorder="1" applyAlignment="1">
      <alignment horizontal="center"/>
    </xf>
    <xf numFmtId="0" fontId="0" fillId="0" borderId="3" xfId="0" applyBorder="1" applyAlignment="1">
      <alignment horizontal="center"/>
    </xf>
    <xf numFmtId="0" fontId="2" fillId="0" borderId="3" xfId="0" applyFont="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1" xfId="0" applyBorder="1"/>
    <xf numFmtId="0" fontId="0" fillId="0" borderId="6" xfId="0" applyBorder="1"/>
    <xf numFmtId="0" fontId="0" fillId="0" borderId="5" xfId="0" applyBorder="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Day 1</a:t>
            </a:r>
          </a:p>
        </c:rich>
      </c:tx>
    </c:title>
    <c:plotArea>
      <c:layout/>
      <c:barChart>
        <c:barDir val="col"/>
        <c:grouping val="clustered"/>
        <c:ser>
          <c:idx val="0"/>
          <c:order val="0"/>
          <c:tx>
            <c:v>12-</c:v>
          </c:tx>
          <c:val>
            <c:numRef>
              <c:f>(Sheet1!$J$32,Sheet1!$J$34,Sheet1!$J$36,Sheet1!$J$38)</c:f>
              <c:numCache>
                <c:formatCode>General</c:formatCode>
                <c:ptCount val="4"/>
                <c:pt idx="0">
                  <c:v>0.0434782608695652</c:v>
                </c:pt>
                <c:pt idx="1">
                  <c:v>0.0833333333333333</c:v>
                </c:pt>
                <c:pt idx="2">
                  <c:v>0.135135135135135</c:v>
                </c:pt>
                <c:pt idx="3">
                  <c:v>0.178571428571429</c:v>
                </c:pt>
              </c:numCache>
            </c:numRef>
          </c:val>
        </c:ser>
        <c:ser>
          <c:idx val="1"/>
          <c:order val="1"/>
          <c:tx>
            <c:v>25-</c:v>
          </c:tx>
          <c:val>
            <c:numRef>
              <c:f>(Sheet1!$J$6,Sheet1!$J$14,Sheet1!$J$16,Sheet1!$J$23)</c:f>
              <c:numCache>
                <c:formatCode>General</c:formatCode>
                <c:ptCount val="4"/>
                <c:pt idx="0">
                  <c:v>0.277777777777778</c:v>
                </c:pt>
                <c:pt idx="1">
                  <c:v>0.153846153846154</c:v>
                </c:pt>
                <c:pt idx="2">
                  <c:v>0.588235294117647</c:v>
                </c:pt>
                <c:pt idx="3">
                  <c:v>0.6</c:v>
                </c:pt>
              </c:numCache>
            </c:numRef>
          </c:val>
        </c:ser>
        <c:ser>
          <c:idx val="2"/>
          <c:order val="2"/>
          <c:tx>
            <c:v>12+</c:v>
          </c:tx>
          <c:val>
            <c:numRef>
              <c:f>(Sheet1!$J$8,Sheet1!$J$25,Sheet1!$J$28,Sheet1!$J$30)</c:f>
              <c:numCache>
                <c:formatCode>General</c:formatCode>
                <c:ptCount val="4"/>
                <c:pt idx="0">
                  <c:v>0.0</c:v>
                </c:pt>
                <c:pt idx="1">
                  <c:v>0.0263157894736842</c:v>
                </c:pt>
                <c:pt idx="2">
                  <c:v>0.0833333333333333</c:v>
                </c:pt>
                <c:pt idx="3">
                  <c:v>0.0</c:v>
                </c:pt>
              </c:numCache>
            </c:numRef>
          </c:val>
        </c:ser>
        <c:ser>
          <c:idx val="3"/>
          <c:order val="3"/>
          <c:tx>
            <c:v>25+</c:v>
          </c:tx>
          <c:val>
            <c:numRef>
              <c:f>(Sheet1!$J$3,Sheet1!$J$11,Sheet1!$J$18,Sheet1!$J$20)</c:f>
              <c:numCache>
                <c:formatCode>General</c:formatCode>
                <c:ptCount val="4"/>
                <c:pt idx="0">
                  <c:v>0.333333333333333</c:v>
                </c:pt>
                <c:pt idx="1">
                  <c:v>0.538461538461538</c:v>
                </c:pt>
                <c:pt idx="2">
                  <c:v>0.9</c:v>
                </c:pt>
                <c:pt idx="3">
                  <c:v>0.3</c:v>
                </c:pt>
              </c:numCache>
            </c:numRef>
          </c:val>
        </c:ser>
        <c:axId val="569869528"/>
        <c:axId val="576467128"/>
      </c:barChart>
      <c:catAx>
        <c:axId val="569869528"/>
        <c:scaling>
          <c:orientation val="minMax"/>
        </c:scaling>
        <c:axPos val="b"/>
        <c:tickLblPos val="nextTo"/>
        <c:crossAx val="576467128"/>
        <c:crosses val="autoZero"/>
        <c:auto val="1"/>
        <c:lblAlgn val="ctr"/>
        <c:lblOffset val="100"/>
      </c:catAx>
      <c:valAx>
        <c:axId val="576467128"/>
        <c:scaling>
          <c:orientation val="minMax"/>
        </c:scaling>
        <c:axPos val="l"/>
        <c:majorGridlines/>
        <c:numFmt formatCode="General" sourceLinked="1"/>
        <c:tickLblPos val="nextTo"/>
        <c:crossAx val="569869528"/>
        <c:crosses val="autoZero"/>
        <c:crossBetween val="between"/>
      </c:valAx>
    </c:plotArea>
    <c:legend>
      <c:legendPos val="r"/>
    </c:legend>
    <c:plotVisOnly val="1"/>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2"/>
  <c:chart>
    <c:title>
      <c:tx>
        <c:rich>
          <a:bodyPr/>
          <a:lstStyle/>
          <a:p>
            <a:pPr>
              <a:defRPr/>
            </a:pPr>
            <a:r>
              <a:rPr lang="en-US"/>
              <a:t>Mortality by Treatment</a:t>
            </a:r>
          </a:p>
        </c:rich>
      </c:tx>
    </c:title>
    <c:plotArea>
      <c:layout/>
      <c:barChart>
        <c:barDir val="col"/>
        <c:grouping val="clustered"/>
        <c:ser>
          <c:idx val="0"/>
          <c:order val="0"/>
          <c:tx>
            <c:v>12C, No Vt</c:v>
          </c:tx>
          <c:errBars>
            <c:errBarType val="plus"/>
            <c:errValType val="cust"/>
            <c:plus>
              <c:numRef>
                <c:f>(Sheet2!$F$5,Sheet2!$F$21,Sheet2!$F$37)</c:f>
                <c:numCache>
                  <c:formatCode>General</c:formatCode>
                  <c:ptCount val="3"/>
                  <c:pt idx="0">
                    <c:v>0.0590762264669751</c:v>
                  </c:pt>
                  <c:pt idx="1">
                    <c:v>0.0574775858378581</c:v>
                  </c:pt>
                  <c:pt idx="2">
                    <c:v>0.0508098320473964</c:v>
                  </c:pt>
                </c:numCache>
              </c:numRef>
            </c:plus>
            <c:minus>
              <c:numRef>
                <c:f>(Sheet2!$E$5,Sheet2!$E$21,Sheet2!$E$37)</c:f>
                <c:numCache>
                  <c:formatCode>General</c:formatCode>
                  <c:ptCount val="3"/>
                  <c:pt idx="0">
                    <c:v>0.110129539477366</c:v>
                  </c:pt>
                  <c:pt idx="1">
                    <c:v>0.0942851921470342</c:v>
                  </c:pt>
                  <c:pt idx="2">
                    <c:v>0.13163758326297</c:v>
                  </c:pt>
                </c:numCache>
              </c:numRef>
            </c:minus>
          </c:errBars>
          <c:val>
            <c:numRef>
              <c:f>(Sheet2!$E$5,Sheet2!$E$21,Sheet2!$E$37)</c:f>
              <c:numCache>
                <c:formatCode>General</c:formatCode>
                <c:ptCount val="3"/>
                <c:pt idx="0">
                  <c:v>0.110129539477366</c:v>
                </c:pt>
                <c:pt idx="1">
                  <c:v>0.0942851921470342</c:v>
                </c:pt>
                <c:pt idx="2">
                  <c:v>0.13163758326297</c:v>
                </c:pt>
              </c:numCache>
            </c:numRef>
          </c:val>
        </c:ser>
        <c:ser>
          <c:idx val="1"/>
          <c:order val="1"/>
          <c:tx>
            <c:v>25C, No Vt</c:v>
          </c:tx>
          <c:errBars>
            <c:errBarType val="plus"/>
            <c:errValType val="cust"/>
            <c:plus>
              <c:numRef>
                <c:f>(Sheet2!$F$13,Sheet2!$F$29,Sheet2!$F$45)</c:f>
                <c:numCache>
                  <c:formatCode>General</c:formatCode>
                  <c:ptCount val="3"/>
                  <c:pt idx="0">
                    <c:v>0.224249798454806</c:v>
                  </c:pt>
                  <c:pt idx="1">
                    <c:v>0.223649537430924</c:v>
                  </c:pt>
                  <c:pt idx="2">
                    <c:v>0.153368381217984</c:v>
                  </c:pt>
                </c:numCache>
              </c:numRef>
            </c:plus>
            <c:minus>
              <c:numLit>
                <c:formatCode>General</c:formatCode>
                <c:ptCount val="1"/>
                <c:pt idx="0">
                  <c:v>1.0</c:v>
                </c:pt>
              </c:numLit>
            </c:minus>
          </c:errBars>
          <c:val>
            <c:numRef>
              <c:f>(Sheet2!$E$13,Sheet2!$E$29,Sheet2!$E$45)</c:f>
              <c:numCache>
                <c:formatCode>General</c:formatCode>
                <c:ptCount val="3"/>
                <c:pt idx="0">
                  <c:v>0.404964806435395</c:v>
                </c:pt>
                <c:pt idx="1">
                  <c:v>0.184153080961592</c:v>
                </c:pt>
                <c:pt idx="2">
                  <c:v>0.403300033300033</c:v>
                </c:pt>
              </c:numCache>
            </c:numRef>
          </c:val>
        </c:ser>
        <c:ser>
          <c:idx val="2"/>
          <c:order val="2"/>
          <c:tx>
            <c:v>12C, +Vt</c:v>
          </c:tx>
          <c:errBars>
            <c:errBarType val="plus"/>
            <c:errValType val="cust"/>
            <c:plus>
              <c:numRef>
                <c:f>(Sheet2!$F$9,Sheet2!$F$25,Sheet2!$F$41)</c:f>
                <c:numCache>
                  <c:formatCode>General</c:formatCode>
                  <c:ptCount val="3"/>
                  <c:pt idx="0">
                    <c:v>0.039290510673616</c:v>
                  </c:pt>
                  <c:pt idx="1">
                    <c:v>0.0342293157073814</c:v>
                  </c:pt>
                  <c:pt idx="2">
                    <c:v>0.0918579283746933</c:v>
                  </c:pt>
                </c:numCache>
              </c:numRef>
            </c:plus>
            <c:minus>
              <c:numLit>
                <c:formatCode>General</c:formatCode>
                <c:ptCount val="1"/>
                <c:pt idx="0">
                  <c:v>1.0</c:v>
                </c:pt>
              </c:numLit>
            </c:minus>
          </c:errBars>
          <c:val>
            <c:numRef>
              <c:f>(Sheet2!$E$9,Sheet2!$E$25,Sheet2!$E$41)</c:f>
              <c:numCache>
                <c:formatCode>General</c:formatCode>
                <c:ptCount val="3"/>
                <c:pt idx="0">
                  <c:v>0.0274122807017544</c:v>
                </c:pt>
                <c:pt idx="1">
                  <c:v>0.0496485837394928</c:v>
                </c:pt>
                <c:pt idx="2">
                  <c:v>0.418914999728953</c:v>
                </c:pt>
              </c:numCache>
            </c:numRef>
          </c:val>
        </c:ser>
        <c:ser>
          <c:idx val="3"/>
          <c:order val="3"/>
          <c:tx>
            <c:v>25C, +Vt</c:v>
          </c:tx>
          <c:errBars>
            <c:errBarType val="plus"/>
            <c:errValType val="cust"/>
            <c:plus>
              <c:numRef>
                <c:f>(Sheet2!$F$17,Sheet2!$F$33,Sheet2!$F$49)</c:f>
                <c:numCache>
                  <c:formatCode>General</c:formatCode>
                  <c:ptCount val="3"/>
                  <c:pt idx="0">
                    <c:v>0.275661895453226</c:v>
                  </c:pt>
                  <c:pt idx="1">
                    <c:v>0.0843246349473913</c:v>
                  </c:pt>
                  <c:pt idx="2">
                    <c:v>0.200930080655443</c:v>
                  </c:pt>
                </c:numCache>
              </c:numRef>
            </c:plus>
            <c:minus>
              <c:numLit>
                <c:formatCode>General</c:formatCode>
                <c:ptCount val="1"/>
                <c:pt idx="0">
                  <c:v>1.0</c:v>
                </c:pt>
              </c:numLit>
            </c:minus>
          </c:errBars>
          <c:val>
            <c:numRef>
              <c:f>(Sheet2!$E$17,Sheet2!$E$33,Sheet2!$E$49)</c:f>
              <c:numCache>
                <c:formatCode>General</c:formatCode>
                <c:ptCount val="3"/>
                <c:pt idx="0">
                  <c:v>0.517948717948718</c:v>
                </c:pt>
                <c:pt idx="1">
                  <c:v>0.760438389606091</c:v>
                </c:pt>
                <c:pt idx="2">
                  <c:v>0.750532581453634</c:v>
                </c:pt>
              </c:numCache>
            </c:numRef>
          </c:val>
        </c:ser>
        <c:axId val="575864472"/>
        <c:axId val="570147656"/>
      </c:barChart>
      <c:catAx>
        <c:axId val="575864472"/>
        <c:scaling>
          <c:orientation val="minMax"/>
        </c:scaling>
        <c:axPos val="b"/>
        <c:title>
          <c:tx>
            <c:rich>
              <a:bodyPr/>
              <a:lstStyle/>
              <a:p>
                <a:pPr>
                  <a:defRPr/>
                </a:pPr>
                <a:r>
                  <a:rPr lang="en-US"/>
                  <a:t>Day</a:t>
                </a:r>
              </a:p>
            </c:rich>
          </c:tx>
        </c:title>
        <c:tickLblPos val="nextTo"/>
        <c:crossAx val="570147656"/>
        <c:crosses val="autoZero"/>
        <c:auto val="1"/>
        <c:lblAlgn val="ctr"/>
        <c:lblOffset val="100"/>
      </c:catAx>
      <c:valAx>
        <c:axId val="570147656"/>
        <c:scaling>
          <c:orientation val="minMax"/>
        </c:scaling>
        <c:axPos val="l"/>
        <c:majorGridlines/>
        <c:title>
          <c:tx>
            <c:rich>
              <a:bodyPr/>
              <a:lstStyle/>
              <a:p>
                <a:pPr>
                  <a:defRPr/>
                </a:pPr>
                <a:r>
                  <a:rPr lang="en-US"/>
                  <a:t>Mortality</a:t>
                </a:r>
              </a:p>
            </c:rich>
          </c:tx>
        </c:title>
        <c:numFmt formatCode="General" sourceLinked="1"/>
        <c:tickLblPos val="nextTo"/>
        <c:crossAx val="575864472"/>
        <c:crosses val="autoZero"/>
        <c:crossBetween val="between"/>
      </c:valAx>
    </c:plotArea>
    <c:legend>
      <c:legendPos val="r"/>
    </c:legend>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101600</xdr:colOff>
      <xdr:row>17</xdr:row>
      <xdr:rowOff>38100</xdr:rowOff>
    </xdr:from>
    <xdr:to>
      <xdr:col>5</xdr:col>
      <xdr:colOff>863600</xdr:colOff>
      <xdr:row>33</xdr:row>
      <xdr:rowOff>139700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393700</xdr:colOff>
      <xdr:row>11</xdr:row>
      <xdr:rowOff>88900</xdr:rowOff>
    </xdr:from>
    <xdr:to>
      <xdr:col>11</xdr:col>
      <xdr:colOff>203200</xdr:colOff>
      <xdr:row>28</xdr:row>
      <xdr:rowOff>25400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127"/>
  <sheetViews>
    <sheetView view="pageLayout" topLeftCell="C112" workbookViewId="0">
      <selection activeCell="J127" activeCellId="47" sqref="J3 J6 J8 J11 J14 J16 J18 J20 J23 J25 J28 J30 J32 J34 J36 J38 J40 J43 J46 J48 J51 J53 J56 J58 J61 J64 J67 J71 J74 J77 J80 J82 J84 J87 J90 J93 J96 J99 J102 J105 J108 J111 J114 J116 J119 J122 J125 J127"/>
    </sheetView>
  </sheetViews>
  <sheetFormatPr baseColWidth="10" defaultRowHeight="13"/>
  <sheetData>
    <row r="1" spans="1:11">
      <c r="A1" t="s">
        <v>56</v>
      </c>
      <c r="B1" t="s">
        <v>57</v>
      </c>
      <c r="C1" t="s">
        <v>26</v>
      </c>
      <c r="D1" t="s">
        <v>0</v>
      </c>
      <c r="E1" t="s">
        <v>1</v>
      </c>
      <c r="F1" t="s">
        <v>59</v>
      </c>
      <c r="G1" t="s">
        <v>60</v>
      </c>
      <c r="H1" t="s">
        <v>27</v>
      </c>
      <c r="I1" t="s">
        <v>28</v>
      </c>
      <c r="J1" t="s">
        <v>29</v>
      </c>
      <c r="K1" t="s">
        <v>30</v>
      </c>
    </row>
    <row r="2" spans="1:11">
      <c r="A2" s="2">
        <v>38911</v>
      </c>
      <c r="B2" s="3" t="s">
        <v>10</v>
      </c>
      <c r="C2" s="3">
        <v>1</v>
      </c>
      <c r="D2" s="3">
        <v>25</v>
      </c>
      <c r="E2" s="3" t="s">
        <v>2</v>
      </c>
      <c r="F2" s="3">
        <v>3</v>
      </c>
      <c r="G2" s="3">
        <v>3</v>
      </c>
    </row>
    <row r="3" spans="1:11">
      <c r="A3" s="2">
        <v>38911</v>
      </c>
      <c r="B3" s="3" t="s">
        <v>10</v>
      </c>
      <c r="C3" s="3">
        <v>2</v>
      </c>
      <c r="D3" s="3">
        <v>25</v>
      </c>
      <c r="E3" s="3" t="s">
        <v>3</v>
      </c>
      <c r="F3" s="3">
        <v>7</v>
      </c>
      <c r="G3" s="3">
        <v>2</v>
      </c>
      <c r="H3">
        <f>SUM(F2:F3)</f>
        <v>10</v>
      </c>
      <c r="I3">
        <f>SUM(G2:G3)</f>
        <v>5</v>
      </c>
      <c r="J3">
        <f>I3/SUM(H3:I3)</f>
        <v>0.33333333333333331</v>
      </c>
      <c r="K3">
        <v>15</v>
      </c>
    </row>
    <row r="4" spans="1:11">
      <c r="A4" s="1">
        <v>38911</v>
      </c>
      <c r="B4" t="s">
        <v>11</v>
      </c>
      <c r="C4">
        <v>1</v>
      </c>
      <c r="D4">
        <v>25</v>
      </c>
      <c r="E4" t="s">
        <v>4</v>
      </c>
      <c r="F4">
        <v>5</v>
      </c>
      <c r="G4">
        <v>2</v>
      </c>
    </row>
    <row r="5" spans="1:11">
      <c r="A5" s="1">
        <v>38911</v>
      </c>
      <c r="B5" t="s">
        <v>11</v>
      </c>
      <c r="C5">
        <v>2</v>
      </c>
      <c r="D5">
        <v>25</v>
      </c>
      <c r="E5" t="s">
        <v>4</v>
      </c>
      <c r="F5">
        <v>4</v>
      </c>
      <c r="G5">
        <v>1</v>
      </c>
    </row>
    <row r="6" spans="1:11">
      <c r="A6" s="1">
        <v>38911</v>
      </c>
      <c r="B6" t="s">
        <v>11</v>
      </c>
      <c r="C6">
        <v>3</v>
      </c>
      <c r="D6">
        <v>25</v>
      </c>
      <c r="E6" t="s">
        <v>5</v>
      </c>
      <c r="F6">
        <v>4</v>
      </c>
      <c r="G6">
        <v>2</v>
      </c>
      <c r="H6">
        <f>SUM(F4:F6)</f>
        <v>13</v>
      </c>
      <c r="I6">
        <f>SUM(G4:G6)</f>
        <v>5</v>
      </c>
      <c r="J6">
        <f>I6/18</f>
        <v>0.27777777777777779</v>
      </c>
      <c r="K6">
        <v>18</v>
      </c>
    </row>
    <row r="7" spans="1:11">
      <c r="A7" s="2">
        <v>38911</v>
      </c>
      <c r="B7" s="3" t="s">
        <v>12</v>
      </c>
      <c r="C7" s="3">
        <v>1</v>
      </c>
      <c r="D7" s="3">
        <v>12</v>
      </c>
      <c r="E7" s="3" t="s">
        <v>6</v>
      </c>
      <c r="F7" s="3">
        <v>7</v>
      </c>
      <c r="G7" s="3">
        <v>0</v>
      </c>
    </row>
    <row r="8" spans="1:11">
      <c r="A8" s="2">
        <v>38911</v>
      </c>
      <c r="B8" s="3" t="s">
        <v>12</v>
      </c>
      <c r="C8" s="3">
        <v>2</v>
      </c>
      <c r="D8" s="3">
        <v>12</v>
      </c>
      <c r="E8" s="3" t="s">
        <v>3</v>
      </c>
      <c r="F8" s="3">
        <v>4</v>
      </c>
      <c r="G8" s="3">
        <v>0</v>
      </c>
      <c r="H8">
        <f>SUM(F7:F8)</f>
        <v>11</v>
      </c>
      <c r="I8" s="3">
        <v>0</v>
      </c>
      <c r="J8" s="3">
        <v>0</v>
      </c>
    </row>
    <row r="9" spans="1:11">
      <c r="A9" s="1">
        <v>38911</v>
      </c>
      <c r="B9" t="s">
        <v>13</v>
      </c>
      <c r="C9">
        <v>1</v>
      </c>
      <c r="D9">
        <v>25</v>
      </c>
      <c r="E9" t="s">
        <v>3</v>
      </c>
      <c r="F9">
        <v>3</v>
      </c>
      <c r="G9">
        <v>2</v>
      </c>
    </row>
    <row r="10" spans="1:11">
      <c r="A10" s="1">
        <v>38911</v>
      </c>
      <c r="B10" t="s">
        <v>13</v>
      </c>
      <c r="C10">
        <v>2</v>
      </c>
      <c r="D10">
        <v>25</v>
      </c>
      <c r="E10" t="s">
        <v>7</v>
      </c>
      <c r="F10">
        <v>3</v>
      </c>
      <c r="G10">
        <v>2</v>
      </c>
    </row>
    <row r="11" spans="1:11">
      <c r="A11" s="1">
        <v>38911</v>
      </c>
      <c r="B11" t="s">
        <v>13</v>
      </c>
      <c r="C11">
        <v>3</v>
      </c>
      <c r="D11">
        <v>25</v>
      </c>
      <c r="E11" t="s">
        <v>8</v>
      </c>
      <c r="F11">
        <v>0</v>
      </c>
      <c r="G11">
        <v>3</v>
      </c>
      <c r="H11">
        <f>SUM(F9:F11)</f>
        <v>6</v>
      </c>
      <c r="I11">
        <f>SUM(G9:G11)</f>
        <v>7</v>
      </c>
      <c r="J11">
        <f>7/13</f>
        <v>0.53846153846153844</v>
      </c>
      <c r="K11">
        <v>13</v>
      </c>
    </row>
    <row r="12" spans="1:11">
      <c r="A12" s="2">
        <v>38911</v>
      </c>
      <c r="B12" s="3" t="s">
        <v>14</v>
      </c>
      <c r="C12" s="3">
        <v>1</v>
      </c>
      <c r="D12" s="3">
        <v>25</v>
      </c>
      <c r="E12" s="3" t="s">
        <v>5</v>
      </c>
      <c r="F12" s="3">
        <v>3</v>
      </c>
      <c r="G12" s="3">
        <v>2</v>
      </c>
    </row>
    <row r="13" spans="1:11">
      <c r="A13" s="2">
        <v>38911</v>
      </c>
      <c r="B13" s="3" t="s">
        <v>14</v>
      </c>
      <c r="C13" s="3">
        <v>2</v>
      </c>
      <c r="D13" s="3">
        <v>25</v>
      </c>
      <c r="E13" s="3" t="s">
        <v>4</v>
      </c>
      <c r="F13" s="3">
        <v>6</v>
      </c>
      <c r="G13" s="3">
        <v>0</v>
      </c>
    </row>
    <row r="14" spans="1:11">
      <c r="A14" s="2">
        <v>38911</v>
      </c>
      <c r="B14" s="3" t="s">
        <v>14</v>
      </c>
      <c r="C14" s="3">
        <v>3</v>
      </c>
      <c r="D14" s="3">
        <v>25</v>
      </c>
      <c r="E14" s="3" t="s">
        <v>4</v>
      </c>
      <c r="F14" s="3">
        <v>2</v>
      </c>
      <c r="G14" s="3">
        <v>0</v>
      </c>
      <c r="H14">
        <f>SUM(F12:F14)</f>
        <v>11</v>
      </c>
      <c r="I14">
        <f>SUM(G12:G14)</f>
        <v>2</v>
      </c>
      <c r="J14">
        <f>2/13</f>
        <v>0.15384615384615385</v>
      </c>
      <c r="K14">
        <v>13</v>
      </c>
    </row>
    <row r="15" spans="1:11">
      <c r="A15" s="1">
        <v>38911</v>
      </c>
      <c r="B15" t="s">
        <v>15</v>
      </c>
      <c r="C15">
        <v>1</v>
      </c>
      <c r="D15">
        <v>25</v>
      </c>
      <c r="E15" t="s">
        <v>5</v>
      </c>
      <c r="F15">
        <v>5</v>
      </c>
      <c r="G15">
        <v>9</v>
      </c>
    </row>
    <row r="16" spans="1:11">
      <c r="A16" s="1">
        <v>38911</v>
      </c>
      <c r="B16" t="s">
        <v>15</v>
      </c>
      <c r="C16">
        <v>2</v>
      </c>
      <c r="D16">
        <v>25</v>
      </c>
      <c r="E16" t="s">
        <v>4</v>
      </c>
      <c r="F16">
        <v>2</v>
      </c>
      <c r="G16">
        <v>1</v>
      </c>
      <c r="H16">
        <f>SUM(F15:F16)</f>
        <v>7</v>
      </c>
      <c r="I16">
        <f>SUM(G15:G16)</f>
        <v>10</v>
      </c>
      <c r="J16">
        <f>I16/17</f>
        <v>0.58823529411764708</v>
      </c>
      <c r="K16">
        <v>17</v>
      </c>
    </row>
    <row r="17" spans="1:11">
      <c r="A17" s="2">
        <v>38911</v>
      </c>
      <c r="B17" s="3" t="s">
        <v>16</v>
      </c>
      <c r="C17" s="3">
        <v>1</v>
      </c>
      <c r="D17" s="3">
        <v>25</v>
      </c>
      <c r="E17" s="3" t="s">
        <v>8</v>
      </c>
      <c r="F17" s="3">
        <v>1</v>
      </c>
      <c r="G17" s="3">
        <v>5</v>
      </c>
    </row>
    <row r="18" spans="1:11">
      <c r="A18" s="2">
        <v>38911</v>
      </c>
      <c r="B18" s="3" t="s">
        <v>16</v>
      </c>
      <c r="C18" s="3">
        <v>2</v>
      </c>
      <c r="D18" s="3">
        <v>25</v>
      </c>
      <c r="E18" s="3" t="s">
        <v>8</v>
      </c>
      <c r="F18" s="3">
        <v>0</v>
      </c>
      <c r="G18" s="3">
        <v>4</v>
      </c>
      <c r="H18">
        <f>SUM(F17:F18)</f>
        <v>1</v>
      </c>
      <c r="I18">
        <f>SUM(G17:G18)</f>
        <v>9</v>
      </c>
      <c r="J18">
        <f>I18/K18</f>
        <v>0.9</v>
      </c>
      <c r="K18">
        <v>10</v>
      </c>
    </row>
    <row r="19" spans="1:11">
      <c r="A19" s="1">
        <v>38911</v>
      </c>
      <c r="B19" t="s">
        <v>17</v>
      </c>
      <c r="C19">
        <v>1</v>
      </c>
      <c r="D19">
        <v>25</v>
      </c>
      <c r="E19" t="s">
        <v>9</v>
      </c>
      <c r="F19">
        <v>3</v>
      </c>
      <c r="G19">
        <v>2</v>
      </c>
    </row>
    <row r="20" spans="1:11">
      <c r="A20" s="1">
        <v>38911</v>
      </c>
      <c r="B20" t="s">
        <v>17</v>
      </c>
      <c r="C20">
        <v>2</v>
      </c>
      <c r="D20">
        <v>25</v>
      </c>
      <c r="E20" t="s">
        <v>8</v>
      </c>
      <c r="F20">
        <v>4</v>
      </c>
      <c r="G20">
        <v>1</v>
      </c>
      <c r="H20">
        <f>SUM(F19:F20)</f>
        <v>7</v>
      </c>
      <c r="I20">
        <f>SUM(G19:G20)</f>
        <v>3</v>
      </c>
      <c r="J20">
        <f>I20/K20</f>
        <v>0.3</v>
      </c>
      <c r="K20">
        <v>10</v>
      </c>
    </row>
    <row r="21" spans="1:11">
      <c r="A21" s="2">
        <v>38911</v>
      </c>
      <c r="B21" s="3" t="s">
        <v>18</v>
      </c>
      <c r="C21" s="3">
        <v>1</v>
      </c>
      <c r="D21" s="3">
        <v>25</v>
      </c>
      <c r="E21" s="3" t="s">
        <v>5</v>
      </c>
      <c r="F21" s="3">
        <v>4</v>
      </c>
      <c r="G21" s="3">
        <v>6</v>
      </c>
    </row>
    <row r="22" spans="1:11">
      <c r="A22" s="2">
        <v>38911</v>
      </c>
      <c r="B22" s="3" t="s">
        <v>18</v>
      </c>
      <c r="C22" s="3">
        <v>2</v>
      </c>
      <c r="D22" s="3">
        <v>25</v>
      </c>
      <c r="E22" s="3" t="s">
        <v>4</v>
      </c>
      <c r="F22" s="3">
        <v>1</v>
      </c>
      <c r="G22" s="3">
        <v>5</v>
      </c>
    </row>
    <row r="23" spans="1:11">
      <c r="A23" s="2">
        <v>38911</v>
      </c>
      <c r="B23" s="3" t="s">
        <v>18</v>
      </c>
      <c r="C23" s="3">
        <v>3</v>
      </c>
      <c r="D23" s="3">
        <v>25</v>
      </c>
      <c r="E23" s="3" t="s">
        <v>4</v>
      </c>
      <c r="F23" s="3">
        <v>3</v>
      </c>
      <c r="G23" s="3">
        <v>1</v>
      </c>
      <c r="H23">
        <f>SUM(F21:F23)</f>
        <v>8</v>
      </c>
      <c r="I23">
        <f>SUM(G21:G23)</f>
        <v>12</v>
      </c>
      <c r="J23">
        <f>I23/K23</f>
        <v>0.6</v>
      </c>
      <c r="K23">
        <v>20</v>
      </c>
    </row>
    <row r="24" spans="1:11">
      <c r="A24" s="1">
        <v>38911</v>
      </c>
      <c r="B24" t="s">
        <v>19</v>
      </c>
      <c r="C24">
        <v>1</v>
      </c>
      <c r="D24">
        <v>12</v>
      </c>
      <c r="E24" t="s">
        <v>8</v>
      </c>
      <c r="F24">
        <v>30</v>
      </c>
      <c r="G24">
        <v>1</v>
      </c>
    </row>
    <row r="25" spans="1:11">
      <c r="A25" s="1">
        <v>38911</v>
      </c>
      <c r="B25" t="s">
        <v>19</v>
      </c>
      <c r="C25">
        <v>2</v>
      </c>
      <c r="D25">
        <v>12</v>
      </c>
      <c r="E25" t="s">
        <v>8</v>
      </c>
      <c r="F25">
        <v>7</v>
      </c>
      <c r="G25">
        <v>0</v>
      </c>
      <c r="H25">
        <f>SUM(F24:F25)</f>
        <v>37</v>
      </c>
      <c r="I25">
        <f>SUM(G24:G25)</f>
        <v>1</v>
      </c>
      <c r="J25">
        <f>I25/K25</f>
        <v>2.6315789473684209E-2</v>
      </c>
      <c r="K25">
        <v>38</v>
      </c>
    </row>
    <row r="26" spans="1:11">
      <c r="A26" s="2">
        <v>38911</v>
      </c>
      <c r="B26" s="3" t="s">
        <v>20</v>
      </c>
      <c r="C26" s="3">
        <v>1</v>
      </c>
      <c r="D26" s="3">
        <v>12</v>
      </c>
      <c r="E26" s="3" t="s">
        <v>8</v>
      </c>
      <c r="F26" s="3">
        <v>7</v>
      </c>
      <c r="G26" s="3">
        <v>1</v>
      </c>
    </row>
    <row r="27" spans="1:11">
      <c r="A27" s="2">
        <v>38911</v>
      </c>
      <c r="B27" s="3" t="s">
        <v>20</v>
      </c>
      <c r="C27" s="3">
        <v>2</v>
      </c>
      <c r="D27" s="3">
        <v>12</v>
      </c>
      <c r="E27" s="3" t="s">
        <v>8</v>
      </c>
      <c r="F27" s="3">
        <v>4</v>
      </c>
      <c r="G27" s="3">
        <v>0</v>
      </c>
    </row>
    <row r="28" spans="1:11">
      <c r="A28" s="2">
        <v>38911</v>
      </c>
      <c r="B28" s="3" t="s">
        <v>20</v>
      </c>
      <c r="C28" s="3">
        <v>3</v>
      </c>
      <c r="D28" s="3">
        <v>12</v>
      </c>
      <c r="E28" s="3" t="s">
        <v>3</v>
      </c>
      <c r="F28" s="3">
        <v>11</v>
      </c>
      <c r="G28" s="3">
        <v>1</v>
      </c>
      <c r="H28">
        <f>SUM(F26:F28)</f>
        <v>22</v>
      </c>
      <c r="I28">
        <f>SUM(G26:G28)</f>
        <v>2</v>
      </c>
      <c r="J28">
        <f>I28/K28</f>
        <v>8.3333333333333329E-2</v>
      </c>
      <c r="K28">
        <v>24</v>
      </c>
    </row>
    <row r="29" spans="1:11">
      <c r="A29" s="1">
        <v>38911</v>
      </c>
      <c r="B29" t="s">
        <v>21</v>
      </c>
      <c r="C29">
        <v>1</v>
      </c>
      <c r="D29">
        <v>12</v>
      </c>
      <c r="E29" t="s">
        <v>8</v>
      </c>
      <c r="F29">
        <v>22</v>
      </c>
      <c r="G29">
        <v>0</v>
      </c>
    </row>
    <row r="30" spans="1:11">
      <c r="A30" s="1">
        <v>38911</v>
      </c>
      <c r="B30" t="s">
        <v>21</v>
      </c>
      <c r="C30">
        <v>2</v>
      </c>
      <c r="D30">
        <v>12</v>
      </c>
      <c r="E30" t="s">
        <v>8</v>
      </c>
      <c r="F30">
        <v>6</v>
      </c>
      <c r="G30">
        <v>0</v>
      </c>
      <c r="H30">
        <f>SUM(F29:F30)</f>
        <v>28</v>
      </c>
      <c r="I30">
        <v>0</v>
      </c>
      <c r="J30">
        <v>0</v>
      </c>
      <c r="K30">
        <v>28</v>
      </c>
    </row>
    <row r="31" spans="1:11">
      <c r="A31" s="2">
        <v>38911</v>
      </c>
      <c r="B31" s="3" t="s">
        <v>22</v>
      </c>
      <c r="C31" s="3">
        <v>1</v>
      </c>
      <c r="D31" s="3">
        <v>12</v>
      </c>
      <c r="E31" s="3" t="s">
        <v>5</v>
      </c>
      <c r="F31" s="3">
        <v>15</v>
      </c>
      <c r="G31" s="3">
        <v>0</v>
      </c>
    </row>
    <row r="32" spans="1:11">
      <c r="A32" s="2">
        <v>38911</v>
      </c>
      <c r="B32" s="3" t="s">
        <v>22</v>
      </c>
      <c r="C32" s="3">
        <v>2</v>
      </c>
      <c r="D32" s="3">
        <v>12</v>
      </c>
      <c r="E32" s="3" t="s">
        <v>4</v>
      </c>
      <c r="F32" s="3">
        <v>7</v>
      </c>
      <c r="G32" s="3">
        <v>1</v>
      </c>
      <c r="H32">
        <f>SUM(F31:F32)</f>
        <v>22</v>
      </c>
      <c r="I32">
        <f>SUM(G31:G32)</f>
        <v>1</v>
      </c>
      <c r="J32">
        <f>I32/K32</f>
        <v>4.3478260869565216E-2</v>
      </c>
      <c r="K32">
        <v>23</v>
      </c>
    </row>
    <row r="33" spans="1:11">
      <c r="A33" s="1">
        <v>38911</v>
      </c>
      <c r="B33" t="s">
        <v>23</v>
      </c>
      <c r="C33">
        <v>1</v>
      </c>
      <c r="D33">
        <v>12</v>
      </c>
      <c r="E33" t="s">
        <v>5</v>
      </c>
      <c r="F33">
        <v>7</v>
      </c>
      <c r="G33">
        <v>0</v>
      </c>
    </row>
    <row r="34" spans="1:11">
      <c r="A34" s="1">
        <v>38911</v>
      </c>
      <c r="B34" t="s">
        <v>23</v>
      </c>
      <c r="C34">
        <v>2</v>
      </c>
      <c r="D34">
        <v>12</v>
      </c>
      <c r="E34" t="s">
        <v>4</v>
      </c>
      <c r="F34">
        <v>4</v>
      </c>
      <c r="G34">
        <v>1</v>
      </c>
      <c r="H34">
        <f>SUM(F33:F34)</f>
        <v>11</v>
      </c>
      <c r="I34">
        <f>SUM(G33:G34)</f>
        <v>1</v>
      </c>
      <c r="J34">
        <f>I34/K34</f>
        <v>8.3333333333333329E-2</v>
      </c>
      <c r="K34">
        <v>12</v>
      </c>
    </row>
    <row r="35" spans="1:11">
      <c r="A35" s="2">
        <v>38911</v>
      </c>
      <c r="B35" s="3" t="s">
        <v>24</v>
      </c>
      <c r="C35" s="3">
        <v>1</v>
      </c>
      <c r="D35" s="3">
        <v>12</v>
      </c>
      <c r="E35" s="3" t="s">
        <v>4</v>
      </c>
      <c r="F35" s="3">
        <v>26</v>
      </c>
      <c r="G35" s="3">
        <v>4</v>
      </c>
    </row>
    <row r="36" spans="1:11">
      <c r="A36" s="2">
        <v>38911</v>
      </c>
      <c r="B36" s="3" t="s">
        <v>24</v>
      </c>
      <c r="C36" s="3">
        <v>2</v>
      </c>
      <c r="D36" s="3">
        <v>12</v>
      </c>
      <c r="E36" s="3" t="s">
        <v>4</v>
      </c>
      <c r="F36" s="3">
        <v>6</v>
      </c>
      <c r="G36" s="3">
        <v>1</v>
      </c>
      <c r="H36">
        <f>SUM(F35:F36)</f>
        <v>32</v>
      </c>
      <c r="I36">
        <f>SUM(G35:G36)</f>
        <v>5</v>
      </c>
      <c r="J36">
        <f>I36/K36</f>
        <v>0.13513513513513514</v>
      </c>
      <c r="K36">
        <v>37</v>
      </c>
    </row>
    <row r="37" spans="1:11">
      <c r="A37" s="1">
        <v>38911</v>
      </c>
      <c r="B37" t="s">
        <v>25</v>
      </c>
      <c r="C37">
        <v>1</v>
      </c>
      <c r="D37">
        <v>12</v>
      </c>
      <c r="E37" t="s">
        <v>4</v>
      </c>
      <c r="F37">
        <v>16</v>
      </c>
      <c r="G37">
        <v>4</v>
      </c>
    </row>
    <row r="38" spans="1:11">
      <c r="A38" s="1">
        <v>38911</v>
      </c>
      <c r="B38" t="s">
        <v>25</v>
      </c>
      <c r="C38">
        <v>2</v>
      </c>
      <c r="D38">
        <v>12</v>
      </c>
      <c r="E38" t="s">
        <v>4</v>
      </c>
      <c r="F38">
        <v>7</v>
      </c>
      <c r="G38">
        <v>1</v>
      </c>
      <c r="H38">
        <f>SUM(F37:F38)</f>
        <v>23</v>
      </c>
      <c r="I38">
        <f>SUM(G37:G38)</f>
        <v>5</v>
      </c>
      <c r="J38">
        <f>I38/K38</f>
        <v>0.17857142857142858</v>
      </c>
      <c r="K38">
        <v>28</v>
      </c>
    </row>
    <row r="39" spans="1:11" s="5" customFormat="1">
      <c r="A39" s="4">
        <v>38912</v>
      </c>
      <c r="B39" s="5" t="s">
        <v>10</v>
      </c>
      <c r="C39" s="5">
        <v>1</v>
      </c>
      <c r="D39" s="5">
        <v>25</v>
      </c>
      <c r="E39" s="5" t="s">
        <v>2</v>
      </c>
      <c r="F39" s="5">
        <v>11</v>
      </c>
      <c r="G39" s="5">
        <v>25</v>
      </c>
    </row>
    <row r="40" spans="1:11" s="5" customFormat="1">
      <c r="A40" s="4">
        <v>38912</v>
      </c>
      <c r="B40" s="5" t="s">
        <v>10</v>
      </c>
      <c r="C40" s="5">
        <v>2</v>
      </c>
      <c r="D40" s="5">
        <v>25</v>
      </c>
      <c r="E40" s="5" t="s">
        <v>3</v>
      </c>
      <c r="F40" s="5">
        <v>5</v>
      </c>
      <c r="G40" s="5">
        <v>12</v>
      </c>
      <c r="H40" s="5">
        <f>SUM(F39:F40)</f>
        <v>16</v>
      </c>
      <c r="I40" s="5">
        <f>SUM(G39:G40)</f>
        <v>37</v>
      </c>
      <c r="J40" s="5">
        <f>I40/K40</f>
        <v>0.69811320754716977</v>
      </c>
      <c r="K40" s="5">
        <f>SUM(H40:I40)</f>
        <v>53</v>
      </c>
    </row>
    <row r="41" spans="1:11">
      <c r="A41" s="1">
        <v>38912</v>
      </c>
      <c r="B41" t="s">
        <v>11</v>
      </c>
      <c r="C41">
        <v>1</v>
      </c>
      <c r="D41">
        <v>25</v>
      </c>
      <c r="E41" t="s">
        <v>4</v>
      </c>
      <c r="F41">
        <v>8</v>
      </c>
      <c r="G41">
        <v>2</v>
      </c>
    </row>
    <row r="42" spans="1:11">
      <c r="A42" s="1">
        <v>38912</v>
      </c>
      <c r="B42" t="s">
        <v>11</v>
      </c>
      <c r="C42">
        <v>2</v>
      </c>
      <c r="D42">
        <v>25</v>
      </c>
      <c r="E42" t="s">
        <v>4</v>
      </c>
      <c r="F42">
        <v>6</v>
      </c>
      <c r="G42">
        <v>0</v>
      </c>
    </row>
    <row r="43" spans="1:11">
      <c r="A43" s="1">
        <v>38912</v>
      </c>
      <c r="B43" t="s">
        <v>11</v>
      </c>
      <c r="C43">
        <v>3</v>
      </c>
      <c r="D43">
        <v>25</v>
      </c>
      <c r="E43" t="s">
        <v>5</v>
      </c>
      <c r="F43">
        <v>4</v>
      </c>
      <c r="G43">
        <v>1</v>
      </c>
      <c r="H43">
        <f>SUM(F41:F43)</f>
        <v>18</v>
      </c>
      <c r="I43">
        <f>SUM(G41:G43)</f>
        <v>3</v>
      </c>
      <c r="J43">
        <f>I43/K43</f>
        <v>0.14285714285714285</v>
      </c>
      <c r="K43">
        <v>21</v>
      </c>
    </row>
    <row r="44" spans="1:11" s="5" customFormat="1">
      <c r="A44" s="4">
        <v>38912</v>
      </c>
      <c r="B44" s="5" t="s">
        <v>12</v>
      </c>
      <c r="C44" s="5">
        <v>1</v>
      </c>
      <c r="D44" s="5">
        <v>12</v>
      </c>
      <c r="E44" s="5" t="s">
        <v>6</v>
      </c>
      <c r="F44" s="5">
        <v>9</v>
      </c>
      <c r="G44" s="5">
        <v>0</v>
      </c>
    </row>
    <row r="45" spans="1:11" s="5" customFormat="1">
      <c r="A45" s="4">
        <v>38912</v>
      </c>
      <c r="B45" s="5" t="s">
        <v>12</v>
      </c>
      <c r="C45" s="5">
        <v>2</v>
      </c>
      <c r="D45" s="5">
        <v>12</v>
      </c>
      <c r="E45" s="5" t="s">
        <v>3</v>
      </c>
      <c r="F45" s="5">
        <v>2</v>
      </c>
      <c r="G45" s="5">
        <v>1</v>
      </c>
    </row>
    <row r="46" spans="1:11" s="5" customFormat="1">
      <c r="A46" s="4">
        <v>38912</v>
      </c>
      <c r="B46" s="5" t="s">
        <v>12</v>
      </c>
      <c r="C46" s="5">
        <v>3</v>
      </c>
      <c r="D46" s="5">
        <v>12</v>
      </c>
      <c r="E46" s="5" t="s">
        <v>8</v>
      </c>
      <c r="F46" s="5">
        <v>13</v>
      </c>
      <c r="G46" s="5">
        <v>1</v>
      </c>
      <c r="H46" s="5">
        <f>SUM(F44:F46)</f>
        <v>24</v>
      </c>
      <c r="I46" s="5">
        <f>SUM(G44:G46)</f>
        <v>2</v>
      </c>
      <c r="J46" s="5">
        <f>I46/K46</f>
        <v>7.6923076923076927E-2</v>
      </c>
      <c r="K46" s="5">
        <v>26</v>
      </c>
    </row>
    <row r="47" spans="1:11">
      <c r="A47" s="1">
        <v>38912</v>
      </c>
      <c r="B47" t="s">
        <v>13</v>
      </c>
      <c r="C47">
        <v>1</v>
      </c>
      <c r="D47">
        <v>25</v>
      </c>
      <c r="E47" t="s">
        <v>8</v>
      </c>
      <c r="F47">
        <v>0</v>
      </c>
      <c r="G47">
        <v>5</v>
      </c>
    </row>
    <row r="48" spans="1:11">
      <c r="A48" s="1">
        <v>38912</v>
      </c>
      <c r="B48" t="s">
        <v>13</v>
      </c>
      <c r="C48">
        <v>2</v>
      </c>
      <c r="D48">
        <v>25</v>
      </c>
      <c r="E48" t="s">
        <v>8</v>
      </c>
      <c r="F48">
        <v>4</v>
      </c>
      <c r="G48">
        <v>10</v>
      </c>
      <c r="H48">
        <f>SUM(F47:F48)</f>
        <v>4</v>
      </c>
      <c r="I48">
        <f>SUM(G47:G48)</f>
        <v>15</v>
      </c>
      <c r="J48">
        <f>I48/K48</f>
        <v>0.78947368421052633</v>
      </c>
      <c r="K48">
        <v>19</v>
      </c>
    </row>
    <row r="49" spans="1:11" s="5" customFormat="1">
      <c r="A49" s="4">
        <v>38912</v>
      </c>
      <c r="B49" s="5" t="s">
        <v>14</v>
      </c>
      <c r="C49" s="5">
        <v>1</v>
      </c>
      <c r="D49" s="5">
        <v>25</v>
      </c>
      <c r="E49" s="5" t="s">
        <v>4</v>
      </c>
      <c r="F49" s="5">
        <v>32</v>
      </c>
      <c r="G49" s="5">
        <v>2</v>
      </c>
    </row>
    <row r="50" spans="1:11" s="5" customFormat="1">
      <c r="A50" s="4">
        <v>38912</v>
      </c>
      <c r="B50" s="5" t="s">
        <v>14</v>
      </c>
      <c r="C50" s="5">
        <v>2</v>
      </c>
      <c r="D50" s="5">
        <v>25</v>
      </c>
      <c r="E50" s="5" t="s">
        <v>4</v>
      </c>
      <c r="F50" s="5">
        <v>16</v>
      </c>
      <c r="G50" s="5">
        <v>2</v>
      </c>
    </row>
    <row r="51" spans="1:11" s="5" customFormat="1">
      <c r="A51" s="4">
        <v>38912</v>
      </c>
      <c r="B51" s="5" t="s">
        <v>14</v>
      </c>
      <c r="C51" s="5">
        <v>3</v>
      </c>
      <c r="D51" s="5">
        <v>25</v>
      </c>
      <c r="E51" s="5" t="s">
        <v>4</v>
      </c>
      <c r="F51" s="5">
        <v>24</v>
      </c>
      <c r="G51" s="5">
        <v>1</v>
      </c>
      <c r="H51" s="5">
        <f>SUM(F49:F51)</f>
        <v>72</v>
      </c>
      <c r="I51" s="5">
        <f>SUM(G49:G51)</f>
        <v>5</v>
      </c>
      <c r="J51" s="5">
        <f>I51/K51</f>
        <v>6.4935064935064929E-2</v>
      </c>
      <c r="K51" s="5">
        <v>77</v>
      </c>
    </row>
    <row r="52" spans="1:11">
      <c r="A52" s="1">
        <v>38912</v>
      </c>
      <c r="B52" t="s">
        <v>15</v>
      </c>
      <c r="C52">
        <v>1</v>
      </c>
      <c r="D52">
        <v>25</v>
      </c>
      <c r="E52" t="s">
        <v>4</v>
      </c>
      <c r="F52">
        <v>34</v>
      </c>
      <c r="G52">
        <v>0</v>
      </c>
    </row>
    <row r="53" spans="1:11">
      <c r="A53" s="1">
        <v>38912</v>
      </c>
      <c r="B53" t="s">
        <v>15</v>
      </c>
      <c r="C53">
        <v>2</v>
      </c>
      <c r="D53">
        <v>25</v>
      </c>
      <c r="E53" t="s">
        <v>4</v>
      </c>
      <c r="F53">
        <v>20</v>
      </c>
      <c r="G53">
        <v>1</v>
      </c>
      <c r="H53">
        <f>SUM(F52:F53)</f>
        <v>54</v>
      </c>
      <c r="I53">
        <f>SUM(G52:G53)</f>
        <v>1</v>
      </c>
      <c r="J53">
        <f>I53/K53</f>
        <v>1.8181818181818181E-2</v>
      </c>
      <c r="K53">
        <v>55</v>
      </c>
    </row>
    <row r="54" spans="1:11" s="5" customFormat="1">
      <c r="A54" s="4">
        <v>38912</v>
      </c>
      <c r="B54" s="5" t="s">
        <v>16</v>
      </c>
      <c r="C54" s="5">
        <v>1</v>
      </c>
      <c r="D54" s="5">
        <v>25</v>
      </c>
      <c r="E54" s="5" t="s">
        <v>8</v>
      </c>
      <c r="F54" s="5">
        <v>1</v>
      </c>
      <c r="G54" s="5">
        <v>9</v>
      </c>
    </row>
    <row r="55" spans="1:11" s="5" customFormat="1">
      <c r="A55" s="4">
        <v>38912</v>
      </c>
      <c r="B55" s="5" t="s">
        <v>16</v>
      </c>
      <c r="C55" s="5">
        <v>2</v>
      </c>
      <c r="D55" s="5">
        <v>25</v>
      </c>
      <c r="E55" s="5" t="s">
        <v>8</v>
      </c>
      <c r="F55" s="5">
        <v>2</v>
      </c>
      <c r="G55" s="5">
        <v>10</v>
      </c>
    </row>
    <row r="56" spans="1:11" s="5" customFormat="1">
      <c r="A56" s="4">
        <v>38912</v>
      </c>
      <c r="B56" s="5" t="s">
        <v>16</v>
      </c>
      <c r="C56" s="5">
        <v>3</v>
      </c>
      <c r="D56" s="5">
        <v>25</v>
      </c>
      <c r="E56" s="5" t="s">
        <v>8</v>
      </c>
      <c r="F56" s="5">
        <v>1</v>
      </c>
      <c r="G56" s="5">
        <v>7</v>
      </c>
      <c r="H56" s="5">
        <f>SUM(F54:F56)</f>
        <v>4</v>
      </c>
      <c r="I56" s="5">
        <f>SUM(G54:G56)</f>
        <v>26</v>
      </c>
      <c r="J56" s="5">
        <f>I56/K56</f>
        <v>0.8666666666666667</v>
      </c>
      <c r="K56" s="5">
        <v>30</v>
      </c>
    </row>
    <row r="57" spans="1:11">
      <c r="A57" s="1">
        <v>38912</v>
      </c>
      <c r="B57" t="s">
        <v>17</v>
      </c>
      <c r="C57">
        <v>1</v>
      </c>
      <c r="D57">
        <v>25</v>
      </c>
      <c r="E57" t="s">
        <v>8</v>
      </c>
      <c r="F57">
        <v>5</v>
      </c>
      <c r="G57">
        <v>7</v>
      </c>
    </row>
    <row r="58" spans="1:11">
      <c r="A58" s="1">
        <v>38912</v>
      </c>
      <c r="B58" t="s">
        <v>17</v>
      </c>
      <c r="C58">
        <v>2</v>
      </c>
      <c r="D58">
        <v>25</v>
      </c>
      <c r="E58" t="s">
        <v>8</v>
      </c>
      <c r="F58">
        <v>0</v>
      </c>
      <c r="G58">
        <v>4</v>
      </c>
      <c r="H58">
        <f>SUM(F57:F58)</f>
        <v>5</v>
      </c>
      <c r="I58">
        <f>SUM(G57:G58)</f>
        <v>11</v>
      </c>
      <c r="J58">
        <f>I58/K58</f>
        <v>0.6875</v>
      </c>
      <c r="K58">
        <v>16</v>
      </c>
    </row>
    <row r="59" spans="1:11" s="5" customFormat="1">
      <c r="A59" s="4">
        <v>38912</v>
      </c>
      <c r="B59" s="5" t="s">
        <v>18</v>
      </c>
      <c r="C59" s="5">
        <v>1</v>
      </c>
      <c r="D59" s="5">
        <v>25</v>
      </c>
      <c r="E59" s="5" t="s">
        <v>5</v>
      </c>
      <c r="F59" s="5">
        <v>17</v>
      </c>
      <c r="G59" s="5">
        <v>15</v>
      </c>
    </row>
    <row r="60" spans="1:11" s="5" customFormat="1">
      <c r="A60" s="4">
        <v>38912</v>
      </c>
      <c r="B60" s="5" t="s">
        <v>18</v>
      </c>
      <c r="C60" s="5">
        <v>2</v>
      </c>
      <c r="D60" s="5">
        <v>25</v>
      </c>
      <c r="E60" s="5" t="s">
        <v>5</v>
      </c>
      <c r="F60" s="5">
        <v>2</v>
      </c>
      <c r="G60" s="5">
        <v>6</v>
      </c>
    </row>
    <row r="61" spans="1:11" s="5" customFormat="1">
      <c r="A61" s="4">
        <v>38912</v>
      </c>
      <c r="B61" s="5" t="s">
        <v>18</v>
      </c>
      <c r="C61" s="5">
        <v>3</v>
      </c>
      <c r="D61" s="5">
        <v>25</v>
      </c>
      <c r="E61" s="5" t="s">
        <v>5</v>
      </c>
      <c r="F61" s="5">
        <v>4</v>
      </c>
      <c r="G61" s="5">
        <v>3</v>
      </c>
      <c r="H61" s="5">
        <f>SUM(F59:F61)</f>
        <v>23</v>
      </c>
      <c r="I61" s="5">
        <f>SUM(G59:G61)</f>
        <v>24</v>
      </c>
      <c r="J61" s="5">
        <f>I61/K61</f>
        <v>0.51063829787234039</v>
      </c>
      <c r="K61" s="5">
        <v>47</v>
      </c>
    </row>
    <row r="62" spans="1:11">
      <c r="A62" s="1">
        <v>38912</v>
      </c>
      <c r="B62" t="s">
        <v>19</v>
      </c>
      <c r="C62">
        <v>1</v>
      </c>
      <c r="D62">
        <v>12</v>
      </c>
      <c r="E62" t="s">
        <v>6</v>
      </c>
      <c r="F62">
        <v>9</v>
      </c>
      <c r="G62">
        <v>0</v>
      </c>
    </row>
    <row r="63" spans="1:11">
      <c r="A63" s="1">
        <v>38912</v>
      </c>
      <c r="B63" t="s">
        <v>19</v>
      </c>
      <c r="C63">
        <v>2</v>
      </c>
      <c r="D63">
        <v>12</v>
      </c>
      <c r="E63" t="s">
        <v>6</v>
      </c>
      <c r="F63">
        <v>23</v>
      </c>
      <c r="G63">
        <v>0</v>
      </c>
    </row>
    <row r="64" spans="1:11">
      <c r="A64" s="1">
        <v>38912</v>
      </c>
      <c r="B64" t="s">
        <v>19</v>
      </c>
      <c r="C64">
        <v>3</v>
      </c>
      <c r="D64">
        <v>12</v>
      </c>
      <c r="E64" t="s">
        <v>6</v>
      </c>
      <c r="F64">
        <v>5</v>
      </c>
      <c r="G64">
        <v>0</v>
      </c>
      <c r="H64">
        <f>SUM(F62:F64)</f>
        <v>37</v>
      </c>
      <c r="I64">
        <v>0</v>
      </c>
      <c r="J64">
        <v>0</v>
      </c>
      <c r="K64">
        <v>37</v>
      </c>
    </row>
    <row r="65" spans="1:11" s="5" customFormat="1">
      <c r="A65" s="4">
        <v>38912</v>
      </c>
      <c r="B65" s="5" t="s">
        <v>20</v>
      </c>
      <c r="C65" s="5">
        <v>1</v>
      </c>
      <c r="D65" s="5">
        <v>12</v>
      </c>
      <c r="E65" s="5" t="s">
        <v>6</v>
      </c>
      <c r="F65" s="5">
        <v>17</v>
      </c>
      <c r="G65" s="5">
        <v>2</v>
      </c>
    </row>
    <row r="66" spans="1:11" s="5" customFormat="1">
      <c r="A66" s="4">
        <v>38912</v>
      </c>
      <c r="B66" s="5" t="s">
        <v>20</v>
      </c>
      <c r="C66" s="5">
        <v>2</v>
      </c>
      <c r="D66" s="5">
        <v>12</v>
      </c>
      <c r="E66" s="5" t="s">
        <v>6</v>
      </c>
      <c r="F66" s="5">
        <v>53</v>
      </c>
      <c r="G66" s="5">
        <v>3</v>
      </c>
    </row>
    <row r="67" spans="1:11" s="5" customFormat="1">
      <c r="A67" s="4">
        <v>38912</v>
      </c>
      <c r="B67" s="5" t="s">
        <v>20</v>
      </c>
      <c r="C67" s="5">
        <v>3</v>
      </c>
      <c r="D67" s="5">
        <v>12</v>
      </c>
      <c r="E67" s="5" t="s">
        <v>6</v>
      </c>
      <c r="F67" s="5">
        <v>43</v>
      </c>
      <c r="G67" s="5">
        <v>3</v>
      </c>
      <c r="H67" s="5">
        <f>SUM(F65:F67)</f>
        <v>113</v>
      </c>
      <c r="I67" s="5">
        <f>SUM(G65:G67)</f>
        <v>8</v>
      </c>
      <c r="J67" s="5">
        <f>I67/K67</f>
        <v>6.6115702479338845E-2</v>
      </c>
      <c r="K67" s="5">
        <f>113+8</f>
        <v>121</v>
      </c>
    </row>
    <row r="68" spans="1:11">
      <c r="A68" s="1">
        <v>38912</v>
      </c>
      <c r="B68" t="s">
        <v>21</v>
      </c>
      <c r="C68">
        <v>1</v>
      </c>
      <c r="D68">
        <v>12</v>
      </c>
      <c r="E68" t="s">
        <v>6</v>
      </c>
      <c r="F68">
        <v>6</v>
      </c>
      <c r="G68">
        <v>1</v>
      </c>
    </row>
    <row r="69" spans="1:11">
      <c r="A69" s="1">
        <v>38912</v>
      </c>
      <c r="B69" t="s">
        <v>21</v>
      </c>
      <c r="C69">
        <v>2</v>
      </c>
      <c r="D69">
        <v>12</v>
      </c>
      <c r="E69" t="s">
        <v>6</v>
      </c>
      <c r="F69">
        <v>16</v>
      </c>
      <c r="G69">
        <v>0</v>
      </c>
    </row>
    <row r="70" spans="1:11">
      <c r="A70" s="1">
        <v>38912</v>
      </c>
      <c r="B70" t="s">
        <v>21</v>
      </c>
      <c r="C70">
        <v>3</v>
      </c>
      <c r="D70">
        <v>12</v>
      </c>
      <c r="E70" t="s">
        <v>6</v>
      </c>
      <c r="F70">
        <v>13</v>
      </c>
      <c r="G70">
        <v>1</v>
      </c>
    </row>
    <row r="71" spans="1:11">
      <c r="A71" s="1">
        <v>38912</v>
      </c>
      <c r="B71" t="s">
        <v>21</v>
      </c>
      <c r="C71">
        <v>4</v>
      </c>
      <c r="D71">
        <v>12</v>
      </c>
      <c r="E71" t="s">
        <v>6</v>
      </c>
      <c r="F71">
        <v>16</v>
      </c>
      <c r="G71">
        <v>1</v>
      </c>
      <c r="H71">
        <f>SUM(F68:F71)</f>
        <v>51</v>
      </c>
      <c r="I71">
        <f>SUM(G68:G71)</f>
        <v>3</v>
      </c>
      <c r="J71">
        <f>I71/K71</f>
        <v>5.5555555555555552E-2</v>
      </c>
      <c r="K71">
        <v>54</v>
      </c>
    </row>
    <row r="72" spans="1:11" s="5" customFormat="1">
      <c r="A72" s="4">
        <v>38912</v>
      </c>
      <c r="B72" s="5" t="s">
        <v>22</v>
      </c>
      <c r="C72" s="5">
        <v>1</v>
      </c>
      <c r="D72" s="5">
        <v>12</v>
      </c>
      <c r="E72" s="5" t="s">
        <v>4</v>
      </c>
      <c r="F72" s="5">
        <v>15</v>
      </c>
      <c r="G72" s="5">
        <v>0</v>
      </c>
    </row>
    <row r="73" spans="1:11" s="5" customFormat="1">
      <c r="A73" s="4">
        <v>38912</v>
      </c>
      <c r="B73" s="5" t="s">
        <v>22</v>
      </c>
      <c r="C73" s="5">
        <v>2</v>
      </c>
      <c r="D73" s="5">
        <v>12</v>
      </c>
      <c r="E73" s="5" t="s">
        <v>4</v>
      </c>
      <c r="F73" s="5">
        <v>4</v>
      </c>
      <c r="G73" s="5">
        <v>0</v>
      </c>
    </row>
    <row r="74" spans="1:11" s="5" customFormat="1">
      <c r="A74" s="4">
        <v>38912</v>
      </c>
      <c r="B74" s="5" t="s">
        <v>22</v>
      </c>
      <c r="C74" s="5">
        <v>3</v>
      </c>
      <c r="D74" s="5">
        <v>12</v>
      </c>
      <c r="E74" s="5" t="s">
        <v>4</v>
      </c>
      <c r="F74" s="5">
        <v>11</v>
      </c>
      <c r="G74" s="5">
        <v>2</v>
      </c>
      <c r="H74" s="5">
        <f>SUM(F72:F74)</f>
        <v>30</v>
      </c>
      <c r="I74" s="5">
        <f>SUM(G72:G74)</f>
        <v>2</v>
      </c>
      <c r="J74" s="5">
        <f>I74/K74</f>
        <v>6.25E-2</v>
      </c>
      <c r="K74" s="5">
        <v>32</v>
      </c>
    </row>
    <row r="75" spans="1:11">
      <c r="A75" s="1">
        <v>38912</v>
      </c>
      <c r="B75" t="s">
        <v>23</v>
      </c>
      <c r="C75">
        <v>1</v>
      </c>
      <c r="D75">
        <v>12</v>
      </c>
      <c r="E75" t="s">
        <v>4</v>
      </c>
      <c r="F75">
        <v>18</v>
      </c>
      <c r="G75">
        <v>2</v>
      </c>
    </row>
    <row r="76" spans="1:11">
      <c r="A76" s="1">
        <v>38912</v>
      </c>
      <c r="B76" t="s">
        <v>23</v>
      </c>
      <c r="C76">
        <v>2</v>
      </c>
      <c r="D76">
        <v>12</v>
      </c>
      <c r="E76" t="s">
        <v>4</v>
      </c>
      <c r="F76">
        <v>11</v>
      </c>
      <c r="G76">
        <v>0</v>
      </c>
    </row>
    <row r="77" spans="1:11">
      <c r="A77" s="1">
        <v>38912</v>
      </c>
      <c r="B77" t="s">
        <v>23</v>
      </c>
      <c r="C77">
        <v>3</v>
      </c>
      <c r="D77">
        <v>12</v>
      </c>
      <c r="E77" t="s">
        <v>4</v>
      </c>
      <c r="F77">
        <v>6</v>
      </c>
      <c r="G77">
        <v>3</v>
      </c>
      <c r="H77">
        <f>SUM(F75:F77)</f>
        <v>35</v>
      </c>
      <c r="I77">
        <f>SUM(G75:G77)</f>
        <v>5</v>
      </c>
      <c r="J77">
        <f>I77/K77</f>
        <v>0.125</v>
      </c>
      <c r="K77">
        <v>40</v>
      </c>
    </row>
    <row r="78" spans="1:11" s="5" customFormat="1">
      <c r="A78" s="4">
        <v>38912</v>
      </c>
      <c r="B78" s="5" t="s">
        <v>24</v>
      </c>
      <c r="C78" s="5">
        <v>1</v>
      </c>
      <c r="D78" s="5">
        <v>12</v>
      </c>
      <c r="E78" s="5" t="s">
        <v>4</v>
      </c>
      <c r="F78" s="5">
        <v>14</v>
      </c>
      <c r="G78" s="5">
        <v>0</v>
      </c>
    </row>
    <row r="79" spans="1:11" s="5" customFormat="1">
      <c r="A79" s="4">
        <v>38912</v>
      </c>
      <c r="B79" s="5" t="s">
        <v>24</v>
      </c>
      <c r="C79" s="5">
        <v>2</v>
      </c>
      <c r="D79" s="5">
        <v>12</v>
      </c>
      <c r="E79" s="5" t="s">
        <v>4</v>
      </c>
      <c r="F79" s="5">
        <v>2</v>
      </c>
      <c r="G79" s="5">
        <v>2</v>
      </c>
    </row>
    <row r="80" spans="1:11" s="5" customFormat="1">
      <c r="A80" s="4">
        <v>38912</v>
      </c>
      <c r="B80" s="5" t="s">
        <v>24</v>
      </c>
      <c r="C80" s="5">
        <v>3</v>
      </c>
      <c r="D80" s="5">
        <v>12</v>
      </c>
      <c r="E80" s="5" t="s">
        <v>4</v>
      </c>
      <c r="F80" s="5">
        <v>3</v>
      </c>
      <c r="G80" s="5">
        <v>1</v>
      </c>
      <c r="H80" s="5">
        <f>SUM(F78:F79)</f>
        <v>16</v>
      </c>
      <c r="I80" s="5">
        <f>SUM(G78:G80)</f>
        <v>3</v>
      </c>
      <c r="J80" s="5">
        <f>I80/K80</f>
        <v>0.15789473684210525</v>
      </c>
      <c r="K80" s="5">
        <v>19</v>
      </c>
    </row>
    <row r="81" spans="1:11">
      <c r="A81" s="1">
        <v>38912</v>
      </c>
      <c r="B81" t="s">
        <v>25</v>
      </c>
      <c r="C81">
        <v>1</v>
      </c>
      <c r="D81">
        <v>12</v>
      </c>
      <c r="E81" t="s">
        <v>4</v>
      </c>
      <c r="F81">
        <v>34</v>
      </c>
      <c r="G81">
        <v>2</v>
      </c>
    </row>
    <row r="82" spans="1:11">
      <c r="A82" s="1">
        <v>38912</v>
      </c>
      <c r="B82" t="s">
        <v>25</v>
      </c>
      <c r="C82">
        <v>2</v>
      </c>
      <c r="D82">
        <v>12</v>
      </c>
      <c r="E82" t="s">
        <v>4</v>
      </c>
      <c r="F82">
        <v>27</v>
      </c>
      <c r="G82">
        <v>0</v>
      </c>
      <c r="H82">
        <f>SUM(F81:F82)</f>
        <v>61</v>
      </c>
      <c r="I82">
        <f>SUM(G81:G82)</f>
        <v>2</v>
      </c>
      <c r="J82">
        <f>I82/K82</f>
        <v>3.1746031746031744E-2</v>
      </c>
      <c r="K82">
        <v>63</v>
      </c>
    </row>
    <row r="83" spans="1:11" s="7" customFormat="1">
      <c r="A83" s="6">
        <v>38913</v>
      </c>
      <c r="B83" s="7" t="s">
        <v>10</v>
      </c>
      <c r="C83" s="7">
        <v>1</v>
      </c>
      <c r="D83" s="7">
        <v>25</v>
      </c>
      <c r="E83" s="7" t="s">
        <v>8</v>
      </c>
      <c r="F83" s="7">
        <v>4</v>
      </c>
      <c r="G83" s="7">
        <v>6</v>
      </c>
    </row>
    <row r="84" spans="1:11" s="7" customFormat="1">
      <c r="A84" s="6">
        <v>38913</v>
      </c>
      <c r="B84" s="7" t="s">
        <v>10</v>
      </c>
      <c r="C84" s="7">
        <v>2</v>
      </c>
      <c r="D84" s="7">
        <v>25</v>
      </c>
      <c r="E84" s="7" t="s">
        <v>8</v>
      </c>
      <c r="F84" s="7">
        <v>2</v>
      </c>
      <c r="G84" s="7">
        <v>2</v>
      </c>
      <c r="H84" s="7">
        <f>SUM(F83:F84)</f>
        <v>6</v>
      </c>
      <c r="I84" s="7">
        <f>SUM(G83:G84)</f>
        <v>8</v>
      </c>
      <c r="J84" s="7">
        <f>I84/K84</f>
        <v>0.5714285714285714</v>
      </c>
      <c r="K84" s="7">
        <v>14</v>
      </c>
    </row>
    <row r="85" spans="1:11">
      <c r="A85" s="1">
        <v>38913</v>
      </c>
      <c r="B85" t="s">
        <v>11</v>
      </c>
      <c r="C85">
        <v>1</v>
      </c>
      <c r="D85">
        <v>25</v>
      </c>
      <c r="E85" t="s">
        <v>5</v>
      </c>
      <c r="F85">
        <v>3</v>
      </c>
      <c r="G85">
        <v>1</v>
      </c>
    </row>
    <row r="86" spans="1:11">
      <c r="A86" s="1">
        <v>38913</v>
      </c>
      <c r="B86" t="s">
        <v>11</v>
      </c>
      <c r="C86">
        <v>2</v>
      </c>
      <c r="D86">
        <v>25</v>
      </c>
      <c r="E86" t="s">
        <v>5</v>
      </c>
      <c r="F86">
        <v>10</v>
      </c>
      <c r="G86">
        <v>2</v>
      </c>
    </row>
    <row r="87" spans="1:11">
      <c r="A87" s="1">
        <v>38913</v>
      </c>
      <c r="B87" t="s">
        <v>11</v>
      </c>
      <c r="C87">
        <v>3</v>
      </c>
      <c r="D87">
        <v>25</v>
      </c>
      <c r="E87" t="s">
        <v>5</v>
      </c>
      <c r="F87">
        <v>3</v>
      </c>
      <c r="G87">
        <v>2</v>
      </c>
      <c r="H87">
        <f>SUM(F85:F87)</f>
        <v>16</v>
      </c>
      <c r="I87">
        <f>SUM(G85:G87)</f>
        <v>5</v>
      </c>
      <c r="J87">
        <f>I87/K87</f>
        <v>0.23809523809523808</v>
      </c>
      <c r="K87">
        <v>21</v>
      </c>
    </row>
    <row r="88" spans="1:11" s="7" customFormat="1">
      <c r="A88" s="6">
        <v>38913</v>
      </c>
      <c r="B88" s="7" t="s">
        <v>12</v>
      </c>
      <c r="C88" s="7">
        <v>1</v>
      </c>
      <c r="D88" s="7">
        <v>12</v>
      </c>
      <c r="E88" s="7" t="s">
        <v>6</v>
      </c>
      <c r="F88" s="7">
        <v>11</v>
      </c>
      <c r="G88" s="7">
        <v>7</v>
      </c>
    </row>
    <row r="89" spans="1:11" s="7" customFormat="1">
      <c r="A89" s="6">
        <v>38913</v>
      </c>
      <c r="B89" s="7" t="s">
        <v>12</v>
      </c>
      <c r="C89" s="7">
        <v>2</v>
      </c>
      <c r="D89" s="7">
        <v>12</v>
      </c>
      <c r="E89" s="7" t="s">
        <v>6</v>
      </c>
      <c r="F89" s="7">
        <v>14</v>
      </c>
      <c r="G89" s="7">
        <v>7</v>
      </c>
    </row>
    <row r="90" spans="1:11" s="7" customFormat="1">
      <c r="A90" s="6">
        <v>38913</v>
      </c>
      <c r="B90" s="7" t="s">
        <v>12</v>
      </c>
      <c r="C90" s="7">
        <v>3</v>
      </c>
      <c r="D90" s="7">
        <v>12</v>
      </c>
      <c r="E90" s="7" t="s">
        <v>6</v>
      </c>
      <c r="F90" s="7">
        <v>18</v>
      </c>
      <c r="G90" s="7">
        <v>3</v>
      </c>
      <c r="H90" s="7">
        <f>SUM(F88:F90)</f>
        <v>43</v>
      </c>
      <c r="I90" s="7">
        <f>SUM(G88:G90)</f>
        <v>17</v>
      </c>
      <c r="J90" s="7">
        <f>I90/K90</f>
        <v>0.28333333333333333</v>
      </c>
      <c r="K90" s="7">
        <v>60</v>
      </c>
    </row>
    <row r="91" spans="1:11">
      <c r="A91" s="1">
        <v>38913</v>
      </c>
      <c r="B91" t="s">
        <v>13</v>
      </c>
      <c r="C91">
        <v>1</v>
      </c>
      <c r="D91">
        <v>25</v>
      </c>
      <c r="E91" t="s">
        <v>8</v>
      </c>
      <c r="F91">
        <v>0</v>
      </c>
      <c r="G91">
        <v>13</v>
      </c>
    </row>
    <row r="92" spans="1:11">
      <c r="A92" s="1">
        <v>38913</v>
      </c>
      <c r="B92" t="s">
        <v>13</v>
      </c>
      <c r="C92">
        <v>2</v>
      </c>
      <c r="D92">
        <v>25</v>
      </c>
      <c r="E92" t="s">
        <v>8</v>
      </c>
      <c r="F92">
        <v>0</v>
      </c>
      <c r="G92">
        <v>3</v>
      </c>
    </row>
    <row r="93" spans="1:11">
      <c r="A93" s="1">
        <v>38913</v>
      </c>
      <c r="B93" t="s">
        <v>13</v>
      </c>
      <c r="C93">
        <v>3</v>
      </c>
      <c r="D93">
        <v>25</v>
      </c>
      <c r="E93" t="s">
        <v>8</v>
      </c>
      <c r="F93">
        <v>2</v>
      </c>
      <c r="G93">
        <v>2</v>
      </c>
      <c r="H93">
        <f>SUM(F91:F93)</f>
        <v>2</v>
      </c>
      <c r="I93">
        <f>SUM(G91:G93)</f>
        <v>18</v>
      </c>
      <c r="J93">
        <f>I93/K93</f>
        <v>0.9</v>
      </c>
      <c r="K93">
        <f>20</f>
        <v>20</v>
      </c>
    </row>
    <row r="94" spans="1:11" s="7" customFormat="1">
      <c r="A94" s="6">
        <v>38913</v>
      </c>
      <c r="B94" s="7" t="s">
        <v>14</v>
      </c>
      <c r="C94" s="7">
        <v>1</v>
      </c>
      <c r="D94" s="7">
        <v>25</v>
      </c>
      <c r="E94" s="7" t="s">
        <v>5</v>
      </c>
      <c r="F94" s="7">
        <v>7</v>
      </c>
      <c r="G94" s="7">
        <v>6</v>
      </c>
    </row>
    <row r="95" spans="1:11" s="7" customFormat="1">
      <c r="A95" s="6">
        <v>38913</v>
      </c>
      <c r="B95" s="7" t="s">
        <v>14</v>
      </c>
      <c r="C95" s="7">
        <v>2</v>
      </c>
      <c r="D95" s="7">
        <v>25</v>
      </c>
      <c r="E95" s="7" t="s">
        <v>5</v>
      </c>
      <c r="F95" s="7">
        <v>6</v>
      </c>
      <c r="G95" s="7">
        <v>1</v>
      </c>
    </row>
    <row r="96" spans="1:11" s="7" customFormat="1">
      <c r="A96" s="6">
        <v>38913</v>
      </c>
      <c r="B96" s="7" t="s">
        <v>14</v>
      </c>
      <c r="C96" s="7">
        <v>3</v>
      </c>
      <c r="D96" s="7">
        <v>25</v>
      </c>
      <c r="E96" s="7" t="s">
        <v>5</v>
      </c>
      <c r="F96" s="7">
        <v>0</v>
      </c>
      <c r="G96" s="7">
        <v>5</v>
      </c>
      <c r="H96" s="7">
        <f>SUM(F94:F96)</f>
        <v>13</v>
      </c>
      <c r="I96" s="7">
        <f>SUM(G94:G96)</f>
        <v>12</v>
      </c>
      <c r="J96" s="7">
        <f>I96/K96</f>
        <v>0.48</v>
      </c>
      <c r="K96" s="7">
        <v>25</v>
      </c>
    </row>
    <row r="97" spans="1:11">
      <c r="A97" s="1">
        <v>38913</v>
      </c>
      <c r="B97" t="s">
        <v>15</v>
      </c>
      <c r="C97">
        <v>1</v>
      </c>
      <c r="D97">
        <v>25</v>
      </c>
      <c r="E97" t="s">
        <v>5</v>
      </c>
      <c r="F97">
        <v>9</v>
      </c>
      <c r="G97">
        <v>2</v>
      </c>
    </row>
    <row r="98" spans="1:11">
      <c r="A98" s="1">
        <v>38913</v>
      </c>
      <c r="B98" t="s">
        <v>15</v>
      </c>
      <c r="C98">
        <v>2</v>
      </c>
      <c r="D98">
        <v>25</v>
      </c>
      <c r="E98" t="s">
        <v>5</v>
      </c>
      <c r="F98">
        <v>3</v>
      </c>
      <c r="G98">
        <v>2</v>
      </c>
    </row>
    <row r="99" spans="1:11">
      <c r="A99" s="1">
        <v>38913</v>
      </c>
      <c r="B99" t="s">
        <v>15</v>
      </c>
      <c r="C99">
        <v>3</v>
      </c>
      <c r="D99">
        <v>25</v>
      </c>
      <c r="E99" t="s">
        <v>5</v>
      </c>
      <c r="F99">
        <v>3</v>
      </c>
      <c r="G99">
        <v>3</v>
      </c>
      <c r="H99">
        <f>SUM(F97:F99)</f>
        <v>15</v>
      </c>
      <c r="I99">
        <f>SUM(G97:G99)</f>
        <v>7</v>
      </c>
      <c r="J99">
        <f>I99/K99</f>
        <v>0.31818181818181818</v>
      </c>
      <c r="K99">
        <v>22</v>
      </c>
    </row>
    <row r="100" spans="1:11" s="7" customFormat="1">
      <c r="A100" s="6">
        <v>38913</v>
      </c>
      <c r="B100" s="7" t="s">
        <v>16</v>
      </c>
      <c r="C100" s="7">
        <v>1</v>
      </c>
      <c r="D100" s="7">
        <v>25</v>
      </c>
      <c r="E100" s="7" t="s">
        <v>8</v>
      </c>
      <c r="F100" s="7">
        <v>2</v>
      </c>
      <c r="G100" s="7">
        <v>3</v>
      </c>
    </row>
    <row r="101" spans="1:11" s="7" customFormat="1">
      <c r="A101" s="6">
        <v>38913</v>
      </c>
      <c r="B101" s="7" t="s">
        <v>16</v>
      </c>
      <c r="C101" s="7">
        <v>2</v>
      </c>
      <c r="D101" s="7">
        <v>25</v>
      </c>
      <c r="E101" s="7" t="s">
        <v>8</v>
      </c>
      <c r="F101" s="7">
        <v>1</v>
      </c>
      <c r="G101" s="7">
        <v>2</v>
      </c>
    </row>
    <row r="102" spans="1:11" s="7" customFormat="1">
      <c r="A102" s="6">
        <v>38913</v>
      </c>
      <c r="B102" s="7" t="s">
        <v>16</v>
      </c>
      <c r="C102" s="7">
        <v>3</v>
      </c>
      <c r="D102" s="7">
        <v>25</v>
      </c>
      <c r="E102" s="7" t="s">
        <v>8</v>
      </c>
      <c r="F102" s="7">
        <v>2</v>
      </c>
      <c r="G102" s="7">
        <v>2</v>
      </c>
      <c r="H102" s="7">
        <f>SUM(F100:F102)</f>
        <v>5</v>
      </c>
      <c r="I102" s="7">
        <f>SUM(G100:G102)</f>
        <v>7</v>
      </c>
      <c r="J102" s="7">
        <f>I102/K102</f>
        <v>0.58333333333333337</v>
      </c>
      <c r="K102" s="7">
        <v>12</v>
      </c>
    </row>
    <row r="103" spans="1:11">
      <c r="A103" s="1">
        <v>38913</v>
      </c>
      <c r="B103" t="s">
        <v>17</v>
      </c>
      <c r="C103">
        <v>1</v>
      </c>
      <c r="D103">
        <v>25</v>
      </c>
      <c r="E103" t="s">
        <v>8</v>
      </c>
      <c r="F103">
        <v>0</v>
      </c>
      <c r="G103">
        <v>4</v>
      </c>
    </row>
    <row r="104" spans="1:11">
      <c r="A104" s="1">
        <v>38913</v>
      </c>
      <c r="B104" t="s">
        <v>17</v>
      </c>
      <c r="C104">
        <v>2</v>
      </c>
      <c r="D104">
        <v>25</v>
      </c>
      <c r="E104" t="s">
        <v>8</v>
      </c>
      <c r="F104">
        <v>1</v>
      </c>
      <c r="G104">
        <v>7</v>
      </c>
    </row>
    <row r="105" spans="1:11">
      <c r="A105" s="1">
        <v>38913</v>
      </c>
      <c r="B105" t="s">
        <v>17</v>
      </c>
      <c r="C105">
        <v>3</v>
      </c>
      <c r="D105">
        <v>25</v>
      </c>
      <c r="E105" t="s">
        <v>8</v>
      </c>
      <c r="F105">
        <v>0</v>
      </c>
      <c r="G105">
        <v>7</v>
      </c>
      <c r="H105">
        <f>SUM(F103:F105)</f>
        <v>1</v>
      </c>
      <c r="I105">
        <f>SUM(G103:G105)</f>
        <v>18</v>
      </c>
      <c r="J105">
        <f>I105/K105</f>
        <v>0.94736842105263153</v>
      </c>
      <c r="K105">
        <v>19</v>
      </c>
    </row>
    <row r="106" spans="1:11" s="7" customFormat="1">
      <c r="A106" s="6">
        <v>38913</v>
      </c>
      <c r="B106" s="7" t="s">
        <v>18</v>
      </c>
      <c r="C106" s="7">
        <v>1</v>
      </c>
      <c r="D106" s="7">
        <v>25</v>
      </c>
      <c r="E106" s="7" t="s">
        <v>5</v>
      </c>
      <c r="F106" s="7">
        <v>2</v>
      </c>
      <c r="G106" s="7">
        <v>4</v>
      </c>
    </row>
    <row r="107" spans="1:11" s="7" customFormat="1">
      <c r="A107" s="6">
        <v>38913</v>
      </c>
      <c r="B107" s="7" t="s">
        <v>18</v>
      </c>
      <c r="C107" s="7">
        <v>2</v>
      </c>
      <c r="D107" s="7">
        <v>25</v>
      </c>
      <c r="E107" s="7" t="s">
        <v>5</v>
      </c>
      <c r="F107" s="7">
        <v>4</v>
      </c>
      <c r="G107" s="7">
        <v>9</v>
      </c>
    </row>
    <row r="108" spans="1:11" s="7" customFormat="1">
      <c r="A108" s="6">
        <v>38913</v>
      </c>
      <c r="B108" s="7" t="s">
        <v>18</v>
      </c>
      <c r="C108" s="7">
        <v>3</v>
      </c>
      <c r="D108" s="7">
        <v>25</v>
      </c>
      <c r="E108" s="7" t="s">
        <v>5</v>
      </c>
      <c r="F108" s="7">
        <v>16</v>
      </c>
      <c r="G108" s="7">
        <v>17</v>
      </c>
      <c r="H108" s="7">
        <f>SUM(F106:F108)</f>
        <v>22</v>
      </c>
      <c r="I108" s="7">
        <f>SUM(G106:G108)</f>
        <v>30</v>
      </c>
      <c r="J108" s="7">
        <f>I108/K108</f>
        <v>0.57692307692307687</v>
      </c>
      <c r="K108" s="7">
        <v>52</v>
      </c>
    </row>
    <row r="109" spans="1:11">
      <c r="A109" s="1">
        <v>38913</v>
      </c>
      <c r="B109" t="s">
        <v>19</v>
      </c>
      <c r="C109">
        <v>1</v>
      </c>
      <c r="D109">
        <v>12</v>
      </c>
      <c r="E109" t="s">
        <v>6</v>
      </c>
      <c r="F109">
        <v>15</v>
      </c>
      <c r="G109">
        <v>12</v>
      </c>
    </row>
    <row r="110" spans="1:11">
      <c r="A110" s="1">
        <v>38913</v>
      </c>
      <c r="B110" t="s">
        <v>19</v>
      </c>
      <c r="C110">
        <v>2</v>
      </c>
      <c r="D110">
        <v>12</v>
      </c>
      <c r="E110" t="s">
        <v>6</v>
      </c>
      <c r="F110">
        <v>16</v>
      </c>
      <c r="G110">
        <v>14</v>
      </c>
    </row>
    <row r="111" spans="1:11">
      <c r="A111" s="1">
        <v>38913</v>
      </c>
      <c r="B111" t="s">
        <v>19</v>
      </c>
      <c r="C111">
        <v>3</v>
      </c>
      <c r="D111">
        <v>12</v>
      </c>
      <c r="E111" t="s">
        <v>6</v>
      </c>
      <c r="F111">
        <v>4</v>
      </c>
      <c r="G111">
        <v>5</v>
      </c>
      <c r="H111">
        <f>SUM(F109:F111)</f>
        <v>35</v>
      </c>
      <c r="I111">
        <f>SUM(G109:G111)</f>
        <v>31</v>
      </c>
      <c r="J111">
        <f>I111/K111</f>
        <v>0.46969696969696972</v>
      </c>
      <c r="K111">
        <v>66</v>
      </c>
    </row>
    <row r="112" spans="1:11" s="7" customFormat="1">
      <c r="A112" s="6">
        <v>38913</v>
      </c>
      <c r="B112" s="7" t="s">
        <v>20</v>
      </c>
      <c r="C112" s="7">
        <v>1</v>
      </c>
      <c r="D112" s="7">
        <v>12</v>
      </c>
      <c r="E112" s="7" t="s">
        <v>6</v>
      </c>
      <c r="F112" s="7">
        <v>7</v>
      </c>
      <c r="G112" s="7">
        <v>11</v>
      </c>
    </row>
    <row r="113" spans="1:11" s="7" customFormat="1">
      <c r="A113" s="6">
        <v>38913</v>
      </c>
      <c r="B113" s="7" t="s">
        <v>20</v>
      </c>
      <c r="C113" s="7">
        <v>2</v>
      </c>
      <c r="D113" s="7">
        <v>12</v>
      </c>
      <c r="E113" s="7" t="s">
        <v>6</v>
      </c>
      <c r="F113" s="7">
        <v>14</v>
      </c>
      <c r="G113" s="7">
        <v>10</v>
      </c>
    </row>
    <row r="114" spans="1:11" s="7" customFormat="1">
      <c r="A114" s="6">
        <v>38913</v>
      </c>
      <c r="B114" s="7" t="s">
        <v>20</v>
      </c>
      <c r="C114" s="7">
        <v>3</v>
      </c>
      <c r="D114" s="7">
        <v>12</v>
      </c>
      <c r="E114" s="7" t="s">
        <v>6</v>
      </c>
      <c r="F114" s="7">
        <v>6</v>
      </c>
      <c r="G114" s="7">
        <v>4</v>
      </c>
      <c r="H114" s="7">
        <f>SUM(F112:F114)</f>
        <v>27</v>
      </c>
      <c r="I114" s="7">
        <f>SUM(G112:G114)</f>
        <v>25</v>
      </c>
      <c r="J114" s="7">
        <f>I114/K114</f>
        <v>0.48076923076923078</v>
      </c>
      <c r="K114" s="7">
        <v>52</v>
      </c>
    </row>
    <row r="115" spans="1:11">
      <c r="A115" s="1">
        <v>38913</v>
      </c>
      <c r="B115" t="s">
        <v>21</v>
      </c>
      <c r="C115">
        <v>1</v>
      </c>
      <c r="D115">
        <v>12</v>
      </c>
      <c r="E115" t="s">
        <v>6</v>
      </c>
      <c r="F115">
        <v>11</v>
      </c>
      <c r="G115">
        <v>7</v>
      </c>
    </row>
    <row r="116" spans="1:11">
      <c r="A116" s="1">
        <v>38913</v>
      </c>
      <c r="B116" t="s">
        <v>21</v>
      </c>
      <c r="C116">
        <v>2</v>
      </c>
      <c r="D116">
        <v>12</v>
      </c>
      <c r="E116" t="s">
        <v>4</v>
      </c>
      <c r="F116">
        <v>13</v>
      </c>
      <c r="G116">
        <v>12</v>
      </c>
      <c r="H116">
        <f>SUM(F115:F116)</f>
        <v>24</v>
      </c>
      <c r="I116">
        <f>SUM(G115:G116)</f>
        <v>19</v>
      </c>
      <c r="J116">
        <f>I116/K116</f>
        <v>0.44186046511627908</v>
      </c>
      <c r="K116">
        <f>24+19</f>
        <v>43</v>
      </c>
    </row>
    <row r="117" spans="1:11" s="7" customFormat="1">
      <c r="A117" s="6">
        <v>38913</v>
      </c>
      <c r="B117" s="7" t="s">
        <v>22</v>
      </c>
      <c r="C117" s="7">
        <v>1</v>
      </c>
      <c r="D117" s="7">
        <v>12</v>
      </c>
      <c r="E117" s="7" t="s">
        <v>4</v>
      </c>
      <c r="F117" s="7">
        <v>6</v>
      </c>
      <c r="G117" s="7">
        <v>1</v>
      </c>
    </row>
    <row r="118" spans="1:11" s="7" customFormat="1">
      <c r="A118" s="6">
        <v>38913</v>
      </c>
      <c r="B118" s="7" t="s">
        <v>22</v>
      </c>
      <c r="C118" s="7">
        <v>2</v>
      </c>
      <c r="D118" s="7">
        <v>12</v>
      </c>
      <c r="E118" s="7" t="s">
        <v>4</v>
      </c>
      <c r="F118" s="7">
        <v>5</v>
      </c>
      <c r="G118" s="7">
        <v>0</v>
      </c>
    </row>
    <row r="119" spans="1:11" s="7" customFormat="1">
      <c r="A119" s="6">
        <v>38913</v>
      </c>
      <c r="B119" s="7" t="s">
        <v>22</v>
      </c>
      <c r="C119" s="7">
        <v>3</v>
      </c>
      <c r="D119" s="7">
        <v>12</v>
      </c>
      <c r="E119" s="7" t="s">
        <v>4</v>
      </c>
      <c r="F119" s="7">
        <v>3</v>
      </c>
      <c r="G119" s="7">
        <v>2</v>
      </c>
      <c r="H119" s="7">
        <f>SUM(F117:F119)</f>
        <v>14</v>
      </c>
      <c r="I119" s="7">
        <f>SUM(G117:G119)</f>
        <v>3</v>
      </c>
      <c r="J119" s="7">
        <f>I119/K119</f>
        <v>0.17647058823529413</v>
      </c>
      <c r="K119" s="7">
        <v>17</v>
      </c>
    </row>
    <row r="120" spans="1:11">
      <c r="A120" s="1">
        <v>38913</v>
      </c>
      <c r="B120" t="s">
        <v>23</v>
      </c>
      <c r="C120">
        <v>1</v>
      </c>
      <c r="D120">
        <v>12</v>
      </c>
      <c r="E120" t="s">
        <v>4</v>
      </c>
      <c r="F120">
        <v>14</v>
      </c>
      <c r="G120">
        <v>0</v>
      </c>
    </row>
    <row r="121" spans="1:11">
      <c r="A121" s="1">
        <v>38913</v>
      </c>
      <c r="B121" t="s">
        <v>23</v>
      </c>
      <c r="C121">
        <v>2</v>
      </c>
      <c r="D121">
        <v>12</v>
      </c>
      <c r="E121" t="s">
        <v>4</v>
      </c>
      <c r="F121">
        <v>14</v>
      </c>
      <c r="G121">
        <v>3</v>
      </c>
    </row>
    <row r="122" spans="1:11">
      <c r="A122" s="1">
        <v>38913</v>
      </c>
      <c r="B122" t="s">
        <v>23</v>
      </c>
      <c r="C122">
        <v>3</v>
      </c>
      <c r="D122">
        <v>12</v>
      </c>
      <c r="E122" t="s">
        <v>4</v>
      </c>
      <c r="F122">
        <v>4</v>
      </c>
      <c r="G122">
        <v>3</v>
      </c>
      <c r="H122">
        <f>SUM(F120:F122)</f>
        <v>32</v>
      </c>
      <c r="I122">
        <f>SUM(G120:G122)</f>
        <v>6</v>
      </c>
      <c r="J122">
        <f>I122/K122</f>
        <v>0.15789473684210525</v>
      </c>
      <c r="K122">
        <v>38</v>
      </c>
    </row>
    <row r="123" spans="1:11" s="7" customFormat="1">
      <c r="A123" s="6">
        <v>38913</v>
      </c>
      <c r="B123" s="7" t="s">
        <v>24</v>
      </c>
      <c r="C123" s="7">
        <v>1</v>
      </c>
      <c r="D123" s="7">
        <v>12</v>
      </c>
      <c r="E123" s="7" t="s">
        <v>4</v>
      </c>
      <c r="F123" s="7">
        <v>26</v>
      </c>
      <c r="G123" s="7">
        <v>2</v>
      </c>
    </row>
    <row r="124" spans="1:11" s="7" customFormat="1">
      <c r="A124" s="6">
        <v>38913</v>
      </c>
      <c r="B124" s="7" t="s">
        <v>24</v>
      </c>
      <c r="C124" s="7">
        <v>2</v>
      </c>
      <c r="D124" s="7">
        <v>12</v>
      </c>
      <c r="E124" s="7" t="s">
        <v>4</v>
      </c>
      <c r="F124" s="7">
        <v>40</v>
      </c>
      <c r="G124" s="7">
        <v>5</v>
      </c>
    </row>
    <row r="125" spans="1:11" s="7" customFormat="1">
      <c r="A125" s="6">
        <v>38913</v>
      </c>
      <c r="B125" s="7" t="s">
        <v>24</v>
      </c>
      <c r="C125" s="7">
        <v>3</v>
      </c>
      <c r="D125" s="7">
        <v>12</v>
      </c>
      <c r="E125" s="7" t="s">
        <v>4</v>
      </c>
      <c r="F125" s="7">
        <v>16</v>
      </c>
      <c r="G125" s="7">
        <v>3</v>
      </c>
      <c r="H125" s="7">
        <f>SUM(F123:F124)</f>
        <v>66</v>
      </c>
      <c r="I125" s="7">
        <f>SUM(G123:G125)</f>
        <v>10</v>
      </c>
      <c r="J125" s="7">
        <f>I125/K125</f>
        <v>0.13157894736842105</v>
      </c>
      <c r="K125" s="7">
        <v>76</v>
      </c>
    </row>
    <row r="126" spans="1:11">
      <c r="A126" s="1">
        <v>38913</v>
      </c>
      <c r="B126" t="s">
        <v>25</v>
      </c>
      <c r="C126">
        <v>1</v>
      </c>
      <c r="D126">
        <v>12</v>
      </c>
      <c r="E126" t="s">
        <v>4</v>
      </c>
      <c r="F126">
        <v>15</v>
      </c>
      <c r="G126">
        <v>1</v>
      </c>
    </row>
    <row r="127" spans="1:11">
      <c r="A127" s="1">
        <v>38913</v>
      </c>
      <c r="B127" t="s">
        <v>25</v>
      </c>
      <c r="C127">
        <v>2</v>
      </c>
      <c r="D127">
        <v>12</v>
      </c>
      <c r="E127" t="s">
        <v>4</v>
      </c>
      <c r="F127">
        <v>47</v>
      </c>
      <c r="G127">
        <v>3</v>
      </c>
      <c r="H127">
        <f>SUM(F126:F127)</f>
        <v>62</v>
      </c>
      <c r="I127">
        <f>SUM(G126:G127)</f>
        <v>4</v>
      </c>
      <c r="J127">
        <f>I127/K127</f>
        <v>6.0606060606060608E-2</v>
      </c>
      <c r="K127">
        <v>66</v>
      </c>
    </row>
  </sheetData>
  <sheetCalcPr fullCalcOnLoad="1"/>
  <phoneticPr fontId="1" type="noConversion"/>
  <pageMargins left="0.75" right="0.75" top="1" bottom="1" header="0.5" footer="0.5"/>
  <pageSetup orientation="portrait" horizontalDpi="4294967292" verticalDpi="4294967292"/>
  <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49"/>
  <sheetViews>
    <sheetView view="pageLayout" topLeftCell="A3" workbookViewId="0">
      <selection activeCell="E17" sqref="E17"/>
    </sheetView>
  </sheetViews>
  <sheetFormatPr baseColWidth="10" defaultRowHeight="13"/>
  <sheetData>
    <row r="1" spans="1:6">
      <c r="A1" t="s">
        <v>56</v>
      </c>
      <c r="B1" t="s">
        <v>58</v>
      </c>
      <c r="C1" t="s">
        <v>48</v>
      </c>
      <c r="D1" t="s">
        <v>31</v>
      </c>
      <c r="E1" t="s">
        <v>54</v>
      </c>
      <c r="F1" t="s">
        <v>55</v>
      </c>
    </row>
    <row r="2" spans="1:6" s="8" customFormat="1">
      <c r="A2" s="8">
        <v>1</v>
      </c>
      <c r="B2" s="8" t="s">
        <v>44</v>
      </c>
      <c r="C2" s="8" t="s">
        <v>53</v>
      </c>
      <c r="D2" s="8">
        <v>4.3478260869565216E-2</v>
      </c>
    </row>
    <row r="3" spans="1:6" s="8" customFormat="1">
      <c r="A3" s="8">
        <v>1</v>
      </c>
      <c r="B3" s="8" t="s">
        <v>45</v>
      </c>
      <c r="C3" s="8" t="s">
        <v>53</v>
      </c>
      <c r="D3" s="8">
        <v>8.3333333333333329E-2</v>
      </c>
    </row>
    <row r="4" spans="1:6" s="8" customFormat="1">
      <c r="A4" s="8">
        <v>1</v>
      </c>
      <c r="B4" s="8" t="s">
        <v>46</v>
      </c>
      <c r="C4" s="8" t="s">
        <v>53</v>
      </c>
      <c r="D4" s="8">
        <v>0.13513513513513514</v>
      </c>
    </row>
    <row r="5" spans="1:6" s="8" customFormat="1">
      <c r="A5" s="8">
        <v>1</v>
      </c>
      <c r="B5" s="8" t="s">
        <v>47</v>
      </c>
      <c r="C5" s="8" t="s">
        <v>53</v>
      </c>
      <c r="D5" s="8">
        <v>0.17857142857142858</v>
      </c>
      <c r="E5" s="8">
        <f>AVERAGE(D2:D5)</f>
        <v>0.11012953947736556</v>
      </c>
      <c r="F5" s="8">
        <f>STDEV(D2:D5)</f>
        <v>5.9076226466975093E-2</v>
      </c>
    </row>
    <row r="6" spans="1:6">
      <c r="A6">
        <v>1</v>
      </c>
      <c r="B6" t="s">
        <v>34</v>
      </c>
      <c r="C6" t="s">
        <v>51</v>
      </c>
      <c r="D6">
        <v>0</v>
      </c>
    </row>
    <row r="7" spans="1:6">
      <c r="A7">
        <v>1</v>
      </c>
      <c r="B7" t="s">
        <v>41</v>
      </c>
      <c r="C7" t="s">
        <v>51</v>
      </c>
      <c r="D7">
        <v>2.6315789473684209E-2</v>
      </c>
    </row>
    <row r="8" spans="1:6">
      <c r="A8">
        <v>1</v>
      </c>
      <c r="B8" t="s">
        <v>42</v>
      </c>
      <c r="C8" t="s">
        <v>51</v>
      </c>
      <c r="D8">
        <v>8.3333333333333329E-2</v>
      </c>
    </row>
    <row r="9" spans="1:6">
      <c r="A9">
        <v>1</v>
      </c>
      <c r="B9" t="s">
        <v>43</v>
      </c>
      <c r="C9" t="s">
        <v>51</v>
      </c>
      <c r="D9">
        <v>0</v>
      </c>
      <c r="E9">
        <f>AVERAGE(D6:D9)</f>
        <v>2.7412280701754384E-2</v>
      </c>
      <c r="F9">
        <f>STDEV(D6:D9)</f>
        <v>3.9290510673616053E-2</v>
      </c>
    </row>
    <row r="10" spans="1:6" s="8" customFormat="1">
      <c r="A10" s="8">
        <v>1</v>
      </c>
      <c r="B10" s="8" t="s">
        <v>33</v>
      </c>
      <c r="C10" s="8" t="s">
        <v>50</v>
      </c>
      <c r="D10" s="8">
        <v>0.27777777777777779</v>
      </c>
    </row>
    <row r="11" spans="1:6" s="8" customFormat="1">
      <c r="A11" s="8">
        <v>1</v>
      </c>
      <c r="B11" s="8" t="s">
        <v>36</v>
      </c>
      <c r="C11" s="8" t="s">
        <v>50</v>
      </c>
      <c r="D11" s="8">
        <v>0.15384615384615385</v>
      </c>
    </row>
    <row r="12" spans="1:6" s="8" customFormat="1">
      <c r="A12" s="8">
        <v>1</v>
      </c>
      <c r="B12" s="8" t="s">
        <v>37</v>
      </c>
      <c r="C12" s="8" t="s">
        <v>50</v>
      </c>
      <c r="D12" s="8">
        <v>0.58823529411764708</v>
      </c>
    </row>
    <row r="13" spans="1:6" s="8" customFormat="1">
      <c r="A13" s="8">
        <v>1</v>
      </c>
      <c r="B13" s="8" t="s">
        <v>40</v>
      </c>
      <c r="C13" s="8" t="s">
        <v>50</v>
      </c>
      <c r="D13" s="8">
        <v>0.6</v>
      </c>
      <c r="E13" s="8">
        <f>AVERAGE(D10:D13)</f>
        <v>0.40496480643539468</v>
      </c>
      <c r="F13" s="8">
        <f>STDEV(D10:D13)</f>
        <v>0.22424979845480583</v>
      </c>
    </row>
    <row r="14" spans="1:6">
      <c r="A14">
        <v>1</v>
      </c>
      <c r="B14" t="s">
        <v>32</v>
      </c>
      <c r="C14" t="s">
        <v>49</v>
      </c>
      <c r="D14">
        <v>0.33333333333333331</v>
      </c>
    </row>
    <row r="15" spans="1:6">
      <c r="A15">
        <v>1</v>
      </c>
      <c r="B15" t="s">
        <v>35</v>
      </c>
      <c r="C15" t="s">
        <v>52</v>
      </c>
      <c r="D15">
        <v>0.53846153846153844</v>
      </c>
    </row>
    <row r="16" spans="1:6">
      <c r="A16">
        <v>1</v>
      </c>
      <c r="B16" t="s">
        <v>38</v>
      </c>
      <c r="C16" t="s">
        <v>52</v>
      </c>
      <c r="D16">
        <v>0.9</v>
      </c>
    </row>
    <row r="17" spans="1:6">
      <c r="A17">
        <v>1</v>
      </c>
      <c r="B17" t="s">
        <v>39</v>
      </c>
      <c r="C17" t="s">
        <v>52</v>
      </c>
      <c r="D17">
        <v>0.3</v>
      </c>
      <c r="E17">
        <f>AVERAGE(D14:D17)</f>
        <v>0.51794871794871788</v>
      </c>
      <c r="F17">
        <f>STDEV(D14:D17)</f>
        <v>0.27566189545322606</v>
      </c>
    </row>
    <row r="18" spans="1:6" s="8" customFormat="1">
      <c r="A18" s="8">
        <v>2</v>
      </c>
      <c r="B18" s="8" t="s">
        <v>44</v>
      </c>
      <c r="C18" s="8" t="s">
        <v>53</v>
      </c>
      <c r="D18" s="8">
        <v>6.25E-2</v>
      </c>
    </row>
    <row r="19" spans="1:6" s="8" customFormat="1">
      <c r="A19" s="8">
        <v>2</v>
      </c>
      <c r="B19" s="8" t="s">
        <v>45</v>
      </c>
      <c r="C19" s="8" t="s">
        <v>53</v>
      </c>
      <c r="D19" s="8">
        <v>0.125</v>
      </c>
    </row>
    <row r="20" spans="1:6" s="8" customFormat="1">
      <c r="A20" s="8">
        <v>2</v>
      </c>
      <c r="B20" s="8" t="s">
        <v>46</v>
      </c>
      <c r="C20" s="8" t="s">
        <v>53</v>
      </c>
      <c r="D20" s="8">
        <v>0.15789473684210525</v>
      </c>
    </row>
    <row r="21" spans="1:6" s="8" customFormat="1">
      <c r="A21" s="8">
        <v>2</v>
      </c>
      <c r="B21" s="8" t="s">
        <v>47</v>
      </c>
      <c r="C21" s="8" t="s">
        <v>53</v>
      </c>
      <c r="D21" s="8">
        <v>3.1746031746031744E-2</v>
      </c>
      <c r="E21" s="8">
        <f>AVERAGE(D18:D21)</f>
        <v>9.428519214703425E-2</v>
      </c>
      <c r="F21" s="8">
        <f>STDEV(D18:D21)</f>
        <v>5.7477585837858149E-2</v>
      </c>
    </row>
    <row r="22" spans="1:6">
      <c r="A22">
        <v>2</v>
      </c>
      <c r="B22" t="s">
        <v>34</v>
      </c>
      <c r="C22" t="s">
        <v>51</v>
      </c>
      <c r="D22">
        <v>7.6923076923076927E-2</v>
      </c>
    </row>
    <row r="23" spans="1:6">
      <c r="A23">
        <v>2</v>
      </c>
      <c r="B23" t="s">
        <v>41</v>
      </c>
      <c r="C23" t="s">
        <v>51</v>
      </c>
      <c r="D23">
        <v>0</v>
      </c>
    </row>
    <row r="24" spans="1:6">
      <c r="A24">
        <v>2</v>
      </c>
      <c r="B24" t="s">
        <v>42</v>
      </c>
      <c r="C24" t="s">
        <v>51</v>
      </c>
      <c r="D24">
        <v>6.6115702479338845E-2</v>
      </c>
    </row>
    <row r="25" spans="1:6">
      <c r="A25">
        <v>2</v>
      </c>
      <c r="B25" t="s">
        <v>43</v>
      </c>
      <c r="C25" t="s">
        <v>51</v>
      </c>
      <c r="D25">
        <v>5.5555555555555552E-2</v>
      </c>
      <c r="E25">
        <f>AVERAGE(D22:D25)</f>
        <v>4.9648583739492831E-2</v>
      </c>
      <c r="F25">
        <f>STDEV(D22:D25)</f>
        <v>3.4229315707381372E-2</v>
      </c>
    </row>
    <row r="26" spans="1:6" s="8" customFormat="1">
      <c r="A26" s="8">
        <v>2</v>
      </c>
      <c r="B26" s="8" t="s">
        <v>33</v>
      </c>
      <c r="C26" s="8" t="s">
        <v>50</v>
      </c>
      <c r="D26" s="8">
        <v>0.14285714285714285</v>
      </c>
    </row>
    <row r="27" spans="1:6" s="8" customFormat="1">
      <c r="A27" s="8">
        <v>2</v>
      </c>
      <c r="B27" s="8" t="s">
        <v>36</v>
      </c>
      <c r="C27" s="8" t="s">
        <v>50</v>
      </c>
      <c r="D27" s="8">
        <v>6.4935064935064929E-2</v>
      </c>
    </row>
    <row r="28" spans="1:6" s="8" customFormat="1">
      <c r="A28" s="8">
        <v>2</v>
      </c>
      <c r="B28" s="8" t="s">
        <v>37</v>
      </c>
      <c r="C28" s="8" t="s">
        <v>50</v>
      </c>
      <c r="D28" s="8">
        <v>1.8181818181818181E-2</v>
      </c>
    </row>
    <row r="29" spans="1:6" s="8" customFormat="1">
      <c r="A29" s="8">
        <v>2</v>
      </c>
      <c r="B29" s="8" t="s">
        <v>40</v>
      </c>
      <c r="C29" s="8" t="s">
        <v>50</v>
      </c>
      <c r="D29" s="8">
        <v>0.51063829787234039</v>
      </c>
      <c r="E29" s="8">
        <f>AVERAGE(D26:D29)</f>
        <v>0.18415308096159158</v>
      </c>
      <c r="F29" s="8">
        <f>STDEV(D26:D29)</f>
        <v>0.22364953743092406</v>
      </c>
    </row>
    <row r="30" spans="1:6">
      <c r="A30">
        <v>2</v>
      </c>
      <c r="B30" t="s">
        <v>32</v>
      </c>
      <c r="C30" t="s">
        <v>49</v>
      </c>
      <c r="D30">
        <v>0.69811320754716977</v>
      </c>
    </row>
    <row r="31" spans="1:6">
      <c r="A31">
        <v>2</v>
      </c>
      <c r="B31" t="s">
        <v>35</v>
      </c>
      <c r="C31" t="s">
        <v>52</v>
      </c>
      <c r="D31">
        <v>0.78947368421052633</v>
      </c>
    </row>
    <row r="32" spans="1:6">
      <c r="A32">
        <v>2</v>
      </c>
      <c r="B32" t="s">
        <v>38</v>
      </c>
      <c r="C32" t="s">
        <v>52</v>
      </c>
      <c r="D32">
        <v>0.8666666666666667</v>
      </c>
    </row>
    <row r="33" spans="1:6">
      <c r="A33">
        <v>2</v>
      </c>
      <c r="B33" t="s">
        <v>39</v>
      </c>
      <c r="C33" t="s">
        <v>52</v>
      </c>
      <c r="D33">
        <v>0.6875</v>
      </c>
      <c r="E33">
        <f>AVERAGE(D30:D33)</f>
        <v>0.76043838960609067</v>
      </c>
      <c r="F33">
        <f>STDEV(D30:D33)</f>
        <v>8.4324634947391341E-2</v>
      </c>
    </row>
    <row r="34" spans="1:6" s="8" customFormat="1">
      <c r="A34" s="8">
        <v>3</v>
      </c>
      <c r="B34" s="8" t="s">
        <v>44</v>
      </c>
      <c r="C34" s="8" t="s">
        <v>53</v>
      </c>
      <c r="D34" s="8">
        <v>0.17647058823529413</v>
      </c>
    </row>
    <row r="35" spans="1:6" s="8" customFormat="1">
      <c r="A35" s="8">
        <v>3</v>
      </c>
      <c r="B35" s="8" t="s">
        <v>45</v>
      </c>
      <c r="C35" s="8" t="s">
        <v>53</v>
      </c>
      <c r="D35" s="8">
        <v>0.15789473684210525</v>
      </c>
    </row>
    <row r="36" spans="1:6" s="8" customFormat="1">
      <c r="A36" s="8">
        <v>3</v>
      </c>
      <c r="B36" s="8" t="s">
        <v>46</v>
      </c>
      <c r="C36" s="8" t="s">
        <v>53</v>
      </c>
      <c r="D36" s="8">
        <v>0.13157894736842105</v>
      </c>
    </row>
    <row r="37" spans="1:6" s="8" customFormat="1">
      <c r="A37" s="8">
        <v>3</v>
      </c>
      <c r="B37" s="8" t="s">
        <v>47</v>
      </c>
      <c r="C37" s="8" t="s">
        <v>53</v>
      </c>
      <c r="D37" s="8">
        <v>6.0606060606060608E-2</v>
      </c>
      <c r="E37" s="8">
        <f>AVERAGE(D34:D37)</f>
        <v>0.13163758326297026</v>
      </c>
      <c r="F37" s="8">
        <f>STDEV(D34:D37)</f>
        <v>5.080983204739644E-2</v>
      </c>
    </row>
    <row r="38" spans="1:6">
      <c r="A38">
        <v>3</v>
      </c>
      <c r="B38" t="s">
        <v>34</v>
      </c>
      <c r="C38" t="s">
        <v>51</v>
      </c>
      <c r="D38">
        <v>0.28333333333333333</v>
      </c>
    </row>
    <row r="39" spans="1:6">
      <c r="A39">
        <v>3</v>
      </c>
      <c r="B39" t="s">
        <v>41</v>
      </c>
      <c r="C39" t="s">
        <v>51</v>
      </c>
      <c r="D39">
        <v>0.46969696969696972</v>
      </c>
    </row>
    <row r="40" spans="1:6">
      <c r="A40">
        <v>3</v>
      </c>
      <c r="B40" t="s">
        <v>42</v>
      </c>
      <c r="C40" t="s">
        <v>51</v>
      </c>
      <c r="D40">
        <v>0.48076923076923078</v>
      </c>
    </row>
    <row r="41" spans="1:6">
      <c r="A41">
        <v>3</v>
      </c>
      <c r="B41" t="s">
        <v>43</v>
      </c>
      <c r="C41" t="s">
        <v>51</v>
      </c>
      <c r="D41">
        <v>0.44186046511627908</v>
      </c>
      <c r="E41">
        <f>AVERAGE(D38:D41)</f>
        <v>0.41891499972895319</v>
      </c>
      <c r="F41">
        <f>STDEV(D38:D41)</f>
        <v>9.185792837469331E-2</v>
      </c>
    </row>
    <row r="42" spans="1:6" s="8" customFormat="1">
      <c r="A42" s="8">
        <v>3</v>
      </c>
      <c r="B42" s="8" t="s">
        <v>33</v>
      </c>
      <c r="C42" s="8" t="s">
        <v>50</v>
      </c>
      <c r="D42" s="8">
        <v>0.23809523809523808</v>
      </c>
    </row>
    <row r="43" spans="1:6" s="8" customFormat="1">
      <c r="A43" s="8">
        <v>3</v>
      </c>
      <c r="B43" s="8" t="s">
        <v>36</v>
      </c>
      <c r="C43" s="8" t="s">
        <v>50</v>
      </c>
      <c r="D43" s="8">
        <v>0.48</v>
      </c>
    </row>
    <row r="44" spans="1:6" s="8" customFormat="1">
      <c r="A44" s="8">
        <v>3</v>
      </c>
      <c r="B44" s="8" t="s">
        <v>37</v>
      </c>
      <c r="C44" s="8" t="s">
        <v>50</v>
      </c>
      <c r="D44" s="8">
        <v>0.31818181818181818</v>
      </c>
    </row>
    <row r="45" spans="1:6" s="8" customFormat="1">
      <c r="A45" s="8">
        <v>3</v>
      </c>
      <c r="B45" s="8" t="s">
        <v>40</v>
      </c>
      <c r="C45" s="8" t="s">
        <v>50</v>
      </c>
      <c r="D45" s="8">
        <v>0.57692307692307687</v>
      </c>
      <c r="E45" s="8">
        <f>AVERAGE(D42:D45)</f>
        <v>0.40330003330003328</v>
      </c>
      <c r="F45" s="8">
        <f>STDEV(D42:D45)</f>
        <v>0.15336838121798377</v>
      </c>
    </row>
    <row r="46" spans="1:6">
      <c r="A46">
        <v>3</v>
      </c>
      <c r="B46" t="s">
        <v>32</v>
      </c>
      <c r="C46" t="s">
        <v>49</v>
      </c>
      <c r="D46">
        <v>0.5714285714285714</v>
      </c>
    </row>
    <row r="47" spans="1:6">
      <c r="A47">
        <v>3</v>
      </c>
      <c r="B47" t="s">
        <v>35</v>
      </c>
      <c r="C47" t="s">
        <v>52</v>
      </c>
      <c r="D47">
        <v>0.9</v>
      </c>
    </row>
    <row r="48" spans="1:6">
      <c r="A48">
        <v>3</v>
      </c>
      <c r="B48" t="s">
        <v>38</v>
      </c>
      <c r="C48" t="s">
        <v>52</v>
      </c>
      <c r="D48">
        <v>0.58333333333333337</v>
      </c>
    </row>
    <row r="49" spans="1:6">
      <c r="A49">
        <v>3</v>
      </c>
      <c r="B49" t="s">
        <v>39</v>
      </c>
      <c r="C49" t="s">
        <v>52</v>
      </c>
      <c r="D49">
        <v>0.94736842105263153</v>
      </c>
      <c r="E49">
        <f>AVERAGE(D46:D49)</f>
        <v>0.75053258145363411</v>
      </c>
      <c r="F49">
        <f>STDEV(D46:D49)</f>
        <v>0.20093008065544302</v>
      </c>
    </row>
  </sheetData>
  <sortState ref="A2:D1048576">
    <sortCondition ref="A3:A1048576"/>
    <sortCondition ref="C3:C1048576"/>
    <sortCondition ref="B3:B1048576"/>
  </sortState>
  <phoneticPr fontId="1" type="noConversion"/>
  <pageMargins left="0.75" right="0.75" top="1" bottom="1" header="0.5" footer="0.5"/>
  <pageSetup orientation="portrait" horizontalDpi="4294967292" verticalDpi="4294967292"/>
  <drawing r:id="rId1"/>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13"/>
  <sheetViews>
    <sheetView view="pageLayout" workbookViewId="0">
      <selection activeCell="E23" sqref="E23"/>
    </sheetView>
  </sheetViews>
  <sheetFormatPr baseColWidth="10" defaultRowHeight="13"/>
  <sheetData>
    <row r="1" spans="1:3">
      <c r="A1" t="s">
        <v>61</v>
      </c>
      <c r="B1" t="s">
        <v>48</v>
      </c>
      <c r="C1" t="s">
        <v>29</v>
      </c>
    </row>
    <row r="2" spans="1:3">
      <c r="A2">
        <v>1</v>
      </c>
      <c r="B2" t="s">
        <v>62</v>
      </c>
      <c r="C2">
        <v>0.11012953947736556</v>
      </c>
    </row>
    <row r="3" spans="1:3">
      <c r="A3">
        <v>1</v>
      </c>
      <c r="B3" t="s">
        <v>63</v>
      </c>
      <c r="C3">
        <v>2.7412280701754384E-2</v>
      </c>
    </row>
    <row r="4" spans="1:3">
      <c r="A4">
        <v>1</v>
      </c>
      <c r="B4" t="s">
        <v>64</v>
      </c>
      <c r="C4">
        <v>0.40496480643539468</v>
      </c>
    </row>
    <row r="5" spans="1:3">
      <c r="A5">
        <v>1</v>
      </c>
      <c r="B5" t="s">
        <v>65</v>
      </c>
      <c r="C5">
        <v>0.51794871794871788</v>
      </c>
    </row>
    <row r="6" spans="1:3">
      <c r="A6">
        <v>2</v>
      </c>
      <c r="B6" t="s">
        <v>62</v>
      </c>
      <c r="C6">
        <v>9.428519214703425E-2</v>
      </c>
    </row>
    <row r="7" spans="1:3">
      <c r="A7">
        <v>2</v>
      </c>
      <c r="B7" t="s">
        <v>63</v>
      </c>
      <c r="C7">
        <v>4.9648583739492831E-2</v>
      </c>
    </row>
    <row r="8" spans="1:3">
      <c r="A8">
        <v>2</v>
      </c>
      <c r="B8" t="s">
        <v>64</v>
      </c>
      <c r="C8">
        <v>0.18415308096159158</v>
      </c>
    </row>
    <row r="9" spans="1:3">
      <c r="A9">
        <v>2</v>
      </c>
      <c r="B9" t="s">
        <v>65</v>
      </c>
      <c r="C9">
        <v>0.76043838960609067</v>
      </c>
    </row>
    <row r="10" spans="1:3">
      <c r="A10">
        <v>3</v>
      </c>
      <c r="B10" t="s">
        <v>62</v>
      </c>
      <c r="C10">
        <v>0.13163758326297026</v>
      </c>
    </row>
    <row r="11" spans="1:3">
      <c r="A11">
        <v>3</v>
      </c>
      <c r="B11" t="s">
        <v>63</v>
      </c>
      <c r="C11">
        <v>0.41891499972895319</v>
      </c>
    </row>
    <row r="12" spans="1:3">
      <c r="A12">
        <v>3</v>
      </c>
      <c r="B12" t="s">
        <v>64</v>
      </c>
      <c r="C12">
        <v>0.40330003330003328</v>
      </c>
    </row>
    <row r="13" spans="1:3">
      <c r="A13">
        <v>3</v>
      </c>
      <c r="B13" t="s">
        <v>65</v>
      </c>
      <c r="C13">
        <v>0.75053258145363411</v>
      </c>
    </row>
  </sheetData>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5"/>
  <sheetViews>
    <sheetView tabSelected="1" view="pageLayout" workbookViewId="0">
      <selection sqref="A1:E5"/>
    </sheetView>
  </sheetViews>
  <sheetFormatPr baseColWidth="10" defaultRowHeight="13"/>
  <sheetData>
    <row r="1" spans="1:5" ht="14" thickBot="1">
      <c r="A1" s="15" t="s">
        <v>73</v>
      </c>
      <c r="B1" s="17" t="s">
        <v>66</v>
      </c>
      <c r="C1" s="16" t="s">
        <v>67</v>
      </c>
      <c r="D1" s="16" t="s">
        <v>68</v>
      </c>
      <c r="E1" s="16" t="s">
        <v>69</v>
      </c>
    </row>
    <row r="2" spans="1:5">
      <c r="A2" s="15" t="s">
        <v>66</v>
      </c>
      <c r="B2" s="13" t="s">
        <v>70</v>
      </c>
      <c r="C2" s="11" t="s">
        <v>72</v>
      </c>
      <c r="D2" s="11" t="s">
        <v>72</v>
      </c>
      <c r="E2" s="12">
        <v>4.3699999999999998E-3</v>
      </c>
    </row>
    <row r="3" spans="1:5">
      <c r="A3" s="15" t="s">
        <v>67</v>
      </c>
      <c r="B3" s="14" t="s">
        <v>72</v>
      </c>
      <c r="C3" s="9" t="s">
        <v>70</v>
      </c>
      <c r="D3" s="9" t="s">
        <v>72</v>
      </c>
      <c r="E3" s="10">
        <v>7.5799999999999999E-3</v>
      </c>
    </row>
    <row r="4" spans="1:5">
      <c r="A4" s="15" t="s">
        <v>68</v>
      </c>
      <c r="B4" s="14" t="s">
        <v>72</v>
      </c>
      <c r="C4" s="9" t="s">
        <v>72</v>
      </c>
      <c r="D4" s="9" t="s">
        <v>71</v>
      </c>
      <c r="E4" s="10">
        <v>0.05</v>
      </c>
    </row>
    <row r="5" spans="1:5">
      <c r="A5" s="15" t="s">
        <v>69</v>
      </c>
      <c r="B5" s="14" t="s">
        <v>72</v>
      </c>
      <c r="C5" s="9" t="s">
        <v>72</v>
      </c>
      <c r="D5" s="9" t="s">
        <v>72</v>
      </c>
      <c r="E5" s="9" t="s">
        <v>71</v>
      </c>
    </row>
  </sheetData>
  <phoneticPr fontId="1" type="noConversion"/>
  <pageMargins left="0.75" right="0.75" top="1" bottom="1" header="0.5" footer="0.5"/>
  <pageSetup orientation="portrait" horizontalDpi="4294967292" verticalDpi="4294967292"/>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R</vt:lpstr>
      <vt:lpstr>pvalues</vt:lpstr>
    </vt:vector>
  </TitlesOfParts>
  <Company>National Marine Fisheries Services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Timmins-Schiffman</dc:creator>
  <cp:lastModifiedBy>Emma Timmins-Schiffman</cp:lastModifiedBy>
  <cp:lastPrinted>2010-09-17T15:02:53Z</cp:lastPrinted>
  <dcterms:created xsi:type="dcterms:W3CDTF">2010-09-16T22:57:03Z</dcterms:created>
  <dcterms:modified xsi:type="dcterms:W3CDTF">2010-09-17T15:06:25Z</dcterms:modified>
</cp:coreProperties>
</file>